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NGLÓN 022" sheetId="3" r:id="rId1"/>
  </sheets>
  <definedNames>
    <definedName name="_xlnm._FilterDatabase" localSheetId="0" hidden="1">'RENGLÓN 022'!$A$1:$R$23</definedName>
    <definedName name="_xlnm.Print_Titles" localSheetId="0">'RENGLÓN 022'!$1:$1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L19" i="3"/>
  <c r="M19" i="3" s="1"/>
  <c r="Q19" i="3" s="1"/>
  <c r="R19" i="3" l="1"/>
  <c r="L23" i="3" l="1"/>
  <c r="N23" i="3" s="1"/>
  <c r="N22" i="3"/>
  <c r="M22" i="3"/>
  <c r="Q22" i="3" s="1"/>
  <c r="L22" i="3"/>
  <c r="L21" i="3"/>
  <c r="M21" i="3" s="1"/>
  <c r="L20" i="3"/>
  <c r="N20" i="3" s="1"/>
  <c r="L18" i="3"/>
  <c r="N18" i="3" s="1"/>
  <c r="L17" i="3"/>
  <c r="L16" i="3"/>
  <c r="M16" i="3" s="1"/>
  <c r="Q16" i="3" s="1"/>
  <c r="L15" i="3"/>
  <c r="L14" i="3"/>
  <c r="M14" i="3" s="1"/>
  <c r="L13" i="3"/>
  <c r="N13" i="3" s="1"/>
  <c r="L12" i="3"/>
  <c r="N12" i="3" s="1"/>
  <c r="L11" i="3"/>
  <c r="O11" i="3" s="1"/>
  <c r="L10" i="3"/>
  <c r="N10" i="3" s="1"/>
  <c r="L9" i="3"/>
  <c r="N9" i="3" s="1"/>
  <c r="L8" i="3"/>
  <c r="O8" i="3" s="1"/>
  <c r="L7" i="3"/>
  <c r="N7" i="3" s="1"/>
  <c r="O6" i="3"/>
  <c r="L6" i="3"/>
  <c r="M6" i="3" s="1"/>
  <c r="L5" i="3"/>
  <c r="N5" i="3" s="1"/>
  <c r="L4" i="3"/>
  <c r="N4" i="3" s="1"/>
  <c r="L3" i="3"/>
  <c r="O3" i="3" s="1"/>
  <c r="L2" i="3"/>
  <c r="N2" i="3" s="1"/>
  <c r="N6" i="3" l="1"/>
  <c r="Q6" i="3" s="1"/>
  <c r="R6" i="3" s="1"/>
  <c r="R17" i="3"/>
  <c r="N8" i="3"/>
  <c r="M15" i="3"/>
  <c r="M17" i="3"/>
  <c r="Q17" i="3" s="1"/>
  <c r="Q21" i="3"/>
  <c r="R21" i="3" s="1"/>
  <c r="N3" i="3"/>
  <c r="O5" i="3"/>
  <c r="N11" i="3"/>
  <c r="N15" i="3"/>
  <c r="N17" i="3"/>
  <c r="N21" i="3"/>
  <c r="N14" i="3"/>
  <c r="Q14" i="3" s="1"/>
  <c r="R14" i="3" s="1"/>
  <c r="R22" i="3"/>
  <c r="M4" i="3"/>
  <c r="Q4" i="3" s="1"/>
  <c r="R4" i="3" s="1"/>
  <c r="M9" i="3"/>
  <c r="Q9" i="3" s="1"/>
  <c r="R9" i="3" s="1"/>
  <c r="M12" i="3"/>
  <c r="Q12" i="3" s="1"/>
  <c r="R12" i="3" s="1"/>
  <c r="M18" i="3"/>
  <c r="Q18" i="3" s="1"/>
  <c r="R18" i="3" s="1"/>
  <c r="M23" i="3"/>
  <c r="Q23" i="3" s="1"/>
  <c r="R23" i="3" s="1"/>
  <c r="M2" i="3"/>
  <c r="Q2" i="3" s="1"/>
  <c r="R2" i="3" s="1"/>
  <c r="M5" i="3"/>
  <c r="Q5" i="3" s="1"/>
  <c r="R5" i="3" s="1"/>
  <c r="M7" i="3"/>
  <c r="Q7" i="3" s="1"/>
  <c r="R7" i="3" s="1"/>
  <c r="M10" i="3"/>
  <c r="Q10" i="3" s="1"/>
  <c r="R10" i="3" s="1"/>
  <c r="M13" i="3"/>
  <c r="Q13" i="3" s="1"/>
  <c r="R13" i="3" s="1"/>
  <c r="M20" i="3"/>
  <c r="Q20" i="3" s="1"/>
  <c r="R20" i="3" s="1"/>
  <c r="M3" i="3"/>
  <c r="M8" i="3"/>
  <c r="Q8" i="3" s="1"/>
  <c r="R8" i="3" s="1"/>
  <c r="M11" i="3"/>
  <c r="Q11" i="3" s="1"/>
  <c r="R11" i="3" s="1"/>
  <c r="Q15" i="3" l="1"/>
  <c r="R15" i="3" s="1"/>
  <c r="Q3" i="3"/>
  <c r="R3" i="3" s="1"/>
</calcChain>
</file>

<file path=xl/sharedStrings.xml><?xml version="1.0" encoding="utf-8"?>
<sst xmlns="http://schemas.openxmlformats.org/spreadsheetml/2006/main" count="153" uniqueCount="99">
  <si>
    <t>022</t>
  </si>
  <si>
    <t>No.</t>
  </si>
  <si>
    <t>RENGLÓN</t>
  </si>
  <si>
    <t>NOMBRE COMPLETO</t>
  </si>
  <si>
    <t>IGSS</t>
  </si>
  <si>
    <t>PUESTO OFICIAL</t>
  </si>
  <si>
    <t>BONO PROFESIONAL</t>
  </si>
  <si>
    <t>TOTAL</t>
  </si>
  <si>
    <t>MONTEPIO</t>
  </si>
  <si>
    <t>FIANZA</t>
  </si>
  <si>
    <t>ISR</t>
  </si>
  <si>
    <t>TOTAL DESCUENTOS</t>
  </si>
  <si>
    <t>TOTAL LIQUIDO</t>
  </si>
  <si>
    <t>OTROS 66-2000</t>
  </si>
  <si>
    <t>RAUL ALBERTO ROCA MARTÍNEZ</t>
  </si>
  <si>
    <t>2547 04158 2214</t>
  </si>
  <si>
    <t>DIRECTOR EJECUTIVO II</t>
  </si>
  <si>
    <t>MOISES CORNEJO PÉREZ</t>
  </si>
  <si>
    <t>2541 31662 0101</t>
  </si>
  <si>
    <t>DIRECTOR EJECUTIVO IV</t>
  </si>
  <si>
    <t>VÍCTOR HUGO HERNÁNDEZ AQUINO</t>
  </si>
  <si>
    <t>2312 45300 0101</t>
  </si>
  <si>
    <t>MAIRA JUDITH CAMBARA DERAS</t>
  </si>
  <si>
    <t>1583 87473 2214</t>
  </si>
  <si>
    <t>RONALD DAVID RAYMUNDO DONIS</t>
  </si>
  <si>
    <t>2325 93035 0101</t>
  </si>
  <si>
    <t>SUBDIRECTOR EJECUTIVO II</t>
  </si>
  <si>
    <t>RITA MARÍA BUESO CASTAÑEDA DE AGUILAR</t>
  </si>
  <si>
    <t>1878 59329 0101</t>
  </si>
  <si>
    <t>LORENA ISABEL GUERRA FERNÁNDEZ</t>
  </si>
  <si>
    <t>2432 81420 0101</t>
  </si>
  <si>
    <t>CESAR ENRIQUE DE LEÓN CORZO</t>
  </si>
  <si>
    <t>1709 48757 0101</t>
  </si>
  <si>
    <t>LILIAN PATRICIA VILLATORO PÉREZ</t>
  </si>
  <si>
    <t>2202 80517 0101</t>
  </si>
  <si>
    <t>MARIO ALEJANDRO QUEVEDO ALAY</t>
  </si>
  <si>
    <t>2504 97522 0101</t>
  </si>
  <si>
    <t>SARA ELIZABETH ALONZO MENDOZA</t>
  </si>
  <si>
    <t>2591 22203 0101</t>
  </si>
  <si>
    <t>JOSELYNE SARG BONILLA</t>
  </si>
  <si>
    <t>2392 67419 0101</t>
  </si>
  <si>
    <t>ASTRID CAROLINA VILLATORO SOLORZANO</t>
  </si>
  <si>
    <t>2328 82746 0101</t>
  </si>
  <si>
    <t>GABRIEL JUÁREZ LUCAS</t>
  </si>
  <si>
    <t>1954 12222 0101</t>
  </si>
  <si>
    <t>LUISA FERNANDA SÁNCHEZ GÓMEZ</t>
  </si>
  <si>
    <t>1781 05422 0101</t>
  </si>
  <si>
    <t>INGRID JEANETTE PACHECO CARRERA</t>
  </si>
  <si>
    <t>2336 97705 0101</t>
  </si>
  <si>
    <t>EDUARDO GUILLERMO SPIEGELER QUIÑONEZ</t>
  </si>
  <si>
    <t>2431 88250 1601</t>
  </si>
  <si>
    <t>NELSON ISAIAS CANCINOS TORRES</t>
  </si>
  <si>
    <t>2384 08345 0101</t>
  </si>
  <si>
    <t>JOSÉ ANDRÉS REYES VALENZUELA</t>
  </si>
  <si>
    <t>2634 46794 0101</t>
  </si>
  <si>
    <t>SANDY MELISSA LOHOL CALDERÓN</t>
  </si>
  <si>
    <t>2587 63132 0301</t>
  </si>
  <si>
    <t>CÓDIGO ÚNICO DE IDENTIFICACIÓN</t>
  </si>
  <si>
    <t>PUESTO NOMINAL</t>
  </si>
  <si>
    <t>GESTOR, COMISIÓN ASESORAMIENTO Y PLANIFICACIÓN   -CAP-</t>
  </si>
  <si>
    <t>SUBCOORDINADOR DE LA SECRETARÍA TÉCNICA DEL CONSEJO NACIONAL DE SEGURIDAD</t>
  </si>
  <si>
    <t>DIRECTOR DE AUDITORIA INTERNA</t>
  </si>
  <si>
    <t>DIRECTORA FINANCIERA</t>
  </si>
  <si>
    <t>SUBDIRECTOR FINANCIERO</t>
  </si>
  <si>
    <t>DIRECTOR DE ASUNTOS JURÍDICOS</t>
  </si>
  <si>
    <t>DIRECTOR DE RECURSOS HUMANOS</t>
  </si>
  <si>
    <t>DIRECTOR DE PLANIFICACIÓN</t>
  </si>
  <si>
    <t>SUBDIRECTOR DE PLANIFICACIÓN</t>
  </si>
  <si>
    <t>DIRECTOR ADMINISTRATIVO</t>
  </si>
  <si>
    <t>DIRECTOR DE POLÍTICA</t>
  </si>
  <si>
    <t>SUBDIRECTOR DE POLÍTICA</t>
  </si>
  <si>
    <t>SUBDIRECTOR DE ESTRATÉGIA</t>
  </si>
  <si>
    <t>DIRECTOR DE MONITOREO Y COMUNICACIÓN</t>
  </si>
  <si>
    <t>SUBDIRECTOR DE ANÁLISIS</t>
  </si>
  <si>
    <t>DIRECTOR AMBITO CARRERA PROFESIONAL DEL SISTEMA</t>
  </si>
  <si>
    <t>DIRECTOR AMBITO GESTION DE RIESGO Y DEFENSA CIVIL</t>
  </si>
  <si>
    <t>DIRECTOR AMBITO DE INTELIGENCIA DE ESTADO</t>
  </si>
  <si>
    <t>DIRECTOR AMBITO DE SEGURIDAD EXTERIOR</t>
  </si>
  <si>
    <t>DIRECTOR AMBITO DE SEGURIDAD INTERIOR</t>
  </si>
  <si>
    <t>DEPENDENCIA</t>
  </si>
  <si>
    <t>DIETAS</t>
  </si>
  <si>
    <t>VIÁTICOS EXTERIOR</t>
  </si>
  <si>
    <t>GASTOS DE REPRESENTACIÓN</t>
  </si>
  <si>
    <t>COORDINACIÓN</t>
  </si>
  <si>
    <t>SUBCOORDINACIÓN</t>
  </si>
  <si>
    <t>UNIDAD DE AUDITORÍA INTERNA</t>
  </si>
  <si>
    <t>DIRECCIÓN FINANCIERA</t>
  </si>
  <si>
    <t>DIRECCIÓN DE RECURSOS HUMANOS</t>
  </si>
  <si>
    <t>DIRECCIÓN ADMINISTRATIVA</t>
  </si>
  <si>
    <t>DIRECCIÓN DE MONITOREO Y COMUNICACIÓN</t>
  </si>
  <si>
    <t>SALARIO BASE</t>
  </si>
  <si>
    <t>VIÁTICOS INTERIOR</t>
  </si>
  <si>
    <t>DIRECCIÓN DE ASUNTOS JURÍDICOS</t>
  </si>
  <si>
    <t>DIRECCIÓN DE PLANIFICACIÓN</t>
  </si>
  <si>
    <t>DIRECCIÓN DE POLÍTICA Y ESTRATEGIA</t>
  </si>
  <si>
    <t>COMISIÓN DE ASESORAMIENTO Y PLANIFICACIÓN</t>
  </si>
  <si>
    <t>SUBDIRECTOR DE INFORMATICA</t>
  </si>
  <si>
    <t>1754 82845 0101</t>
  </si>
  <si>
    <t>LUIS ARNULFO ELIAS  HIGUEROS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</si>
</sst>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3"/>
  <sheetViews>
    <sheetView tabSelected="1" view="pageLayout" topLeftCell="A19" zoomScale="80" zoomScaleNormal="80" zoomScaleSheetLayoutView="70" zoomScalePageLayoutView="80" workbookViewId="0">
      <selection activeCell="A19" sqref="A19"/>
    </sheetView>
  </sheetViews>
  <sheetFormatPr baseColWidth="10" defaultRowHeight="16.5" x14ac:dyDescent="0.3"/>
  <cols>
    <col min="1" max="1" width="6.42578125" style="3" customWidth="1"/>
    <col min="2" max="2" width="18.42578125" style="3" customWidth="1"/>
    <col min="3" max="3" width="32.85546875" style="3" customWidth="1"/>
    <col min="4" max="4" width="26.42578125" style="3" customWidth="1"/>
    <col min="5" max="6" width="22.7109375" style="1" customWidth="1"/>
    <col min="7" max="7" width="14.85546875" style="1" customWidth="1"/>
    <col min="8" max="10" width="18" style="1" customWidth="1"/>
    <col min="11" max="11" width="19.7109375" style="1" customWidth="1"/>
    <col min="12" max="12" width="18" style="1" customWidth="1"/>
    <col min="13" max="18" width="15.7109375" style="1" customWidth="1"/>
    <col min="19" max="16384" width="11.42578125" style="1"/>
  </cols>
  <sheetData>
    <row r="1" spans="1:21" s="2" customFormat="1" ht="47.25" customHeight="1" x14ac:dyDescent="0.25">
      <c r="A1" s="15" t="s">
        <v>1</v>
      </c>
      <c r="B1" s="15" t="s">
        <v>57</v>
      </c>
      <c r="C1" s="15" t="s">
        <v>3</v>
      </c>
      <c r="D1" s="15" t="s">
        <v>79</v>
      </c>
      <c r="E1" s="15" t="s">
        <v>5</v>
      </c>
      <c r="F1" s="15" t="s">
        <v>58</v>
      </c>
      <c r="G1" s="15" t="s">
        <v>2</v>
      </c>
      <c r="H1" s="16" t="s">
        <v>90</v>
      </c>
      <c r="I1" s="16" t="s">
        <v>6</v>
      </c>
      <c r="J1" s="16" t="s">
        <v>13</v>
      </c>
      <c r="K1" s="16" t="s">
        <v>82</v>
      </c>
      <c r="L1" s="16" t="s">
        <v>7</v>
      </c>
      <c r="M1" s="16" t="s">
        <v>8</v>
      </c>
      <c r="N1" s="16" t="s">
        <v>4</v>
      </c>
      <c r="O1" s="16" t="s">
        <v>9</v>
      </c>
      <c r="P1" s="16" t="s">
        <v>10</v>
      </c>
      <c r="Q1" s="16" t="s">
        <v>11</v>
      </c>
      <c r="R1" s="16" t="s">
        <v>12</v>
      </c>
      <c r="S1" s="16" t="s">
        <v>80</v>
      </c>
      <c r="T1" s="16" t="s">
        <v>91</v>
      </c>
      <c r="U1" s="16" t="s">
        <v>81</v>
      </c>
    </row>
    <row r="2" spans="1:21" s="17" customFormat="1" ht="61.5" customHeight="1" x14ac:dyDescent="0.2">
      <c r="A2" s="4">
        <v>1</v>
      </c>
      <c r="B2" s="5" t="s">
        <v>15</v>
      </c>
      <c r="C2" s="9" t="s">
        <v>14</v>
      </c>
      <c r="D2" s="6" t="s">
        <v>83</v>
      </c>
      <c r="E2" s="7" t="s">
        <v>16</v>
      </c>
      <c r="F2" s="7" t="s">
        <v>59</v>
      </c>
      <c r="G2" s="5" t="s">
        <v>0</v>
      </c>
      <c r="H2" s="8">
        <v>15000</v>
      </c>
      <c r="I2" s="8">
        <v>375</v>
      </c>
      <c r="J2" s="8">
        <v>250</v>
      </c>
      <c r="K2" s="8">
        <v>0</v>
      </c>
      <c r="L2" s="8">
        <f>(H2+I2+J2+K2)</f>
        <v>15625</v>
      </c>
      <c r="M2" s="8">
        <f t="shared" ref="M2:M12" si="0">(IF((L2-J2)&gt;10000.01,((L2-J2)*0.15),IF((L2-J2)&gt;8000.01,((L2-J2)*0.14),IF((L2-J2)&gt;6000.01,((L2-J2)*0.13),IF((L2-J2)&gt;4000.01,((L2-J2)*0.12),IF((L2-J2)&gt;2000.01,((L2-J2)*0.11),IF((L2-J2)&gt;400.01,((L2-J2)*0.1),(L2-J2)*0.09)))))))</f>
        <v>2306.25</v>
      </c>
      <c r="N2" s="8">
        <f t="shared" ref="N2:N23" si="1">(L2-J2)*3%</f>
        <v>461.25</v>
      </c>
      <c r="O2" s="8">
        <v>0</v>
      </c>
      <c r="P2" s="8">
        <v>443.70833333333297</v>
      </c>
      <c r="Q2" s="8">
        <f>M2+N2+O2+P2</f>
        <v>3211.208333333333</v>
      </c>
      <c r="R2" s="8">
        <f t="shared" ref="R2:R23" si="2">L2-Q2</f>
        <v>12413.791666666668</v>
      </c>
      <c r="S2" s="8">
        <v>0</v>
      </c>
      <c r="T2" s="8">
        <v>0</v>
      </c>
      <c r="U2" s="8">
        <v>0</v>
      </c>
    </row>
    <row r="3" spans="1:21" s="17" customFormat="1" ht="61.5" customHeight="1" x14ac:dyDescent="0.2">
      <c r="A3" s="10">
        <v>2</v>
      </c>
      <c r="B3" s="12" t="s">
        <v>18</v>
      </c>
      <c r="C3" s="9" t="s">
        <v>17</v>
      </c>
      <c r="D3" s="6" t="s">
        <v>84</v>
      </c>
      <c r="E3" s="7" t="s">
        <v>19</v>
      </c>
      <c r="F3" s="7" t="s">
        <v>60</v>
      </c>
      <c r="G3" s="5" t="s">
        <v>0</v>
      </c>
      <c r="H3" s="8">
        <v>25000</v>
      </c>
      <c r="I3" s="8">
        <v>375</v>
      </c>
      <c r="J3" s="8">
        <v>250</v>
      </c>
      <c r="K3" s="8">
        <v>0</v>
      </c>
      <c r="L3" s="8">
        <f t="shared" ref="L3:L23" si="3">(H3+I3+J3+K3)</f>
        <v>25625</v>
      </c>
      <c r="M3" s="8">
        <f t="shared" si="0"/>
        <v>3806.25</v>
      </c>
      <c r="N3" s="8">
        <f t="shared" si="1"/>
        <v>761.25</v>
      </c>
      <c r="O3" s="8">
        <f>(L3-J3)*1.344%</f>
        <v>341.04</v>
      </c>
      <c r="P3" s="8">
        <v>953.42</v>
      </c>
      <c r="Q3" s="8">
        <f t="shared" ref="Q3:Q23" si="4">M3+N3+O3+P3</f>
        <v>5861.96</v>
      </c>
      <c r="R3" s="8">
        <f t="shared" si="2"/>
        <v>19763.04</v>
      </c>
      <c r="S3" s="8">
        <v>0</v>
      </c>
      <c r="T3" s="8">
        <v>0</v>
      </c>
      <c r="U3" s="8">
        <v>0</v>
      </c>
    </row>
    <row r="4" spans="1:21" s="17" customFormat="1" ht="61.5" customHeight="1" x14ac:dyDescent="0.2">
      <c r="A4" s="4">
        <v>3</v>
      </c>
      <c r="B4" s="5" t="s">
        <v>21</v>
      </c>
      <c r="C4" s="9" t="s">
        <v>20</v>
      </c>
      <c r="D4" s="6" t="s">
        <v>85</v>
      </c>
      <c r="E4" s="7" t="s">
        <v>16</v>
      </c>
      <c r="F4" s="7" t="s">
        <v>61</v>
      </c>
      <c r="G4" s="13" t="s">
        <v>0</v>
      </c>
      <c r="H4" s="8">
        <v>19000</v>
      </c>
      <c r="I4" s="8">
        <v>375</v>
      </c>
      <c r="J4" s="8">
        <v>250</v>
      </c>
      <c r="K4" s="8">
        <v>0</v>
      </c>
      <c r="L4" s="8">
        <f t="shared" si="3"/>
        <v>19625</v>
      </c>
      <c r="M4" s="8">
        <f t="shared" si="0"/>
        <v>2906.25</v>
      </c>
      <c r="N4" s="8">
        <f t="shared" si="1"/>
        <v>581.25</v>
      </c>
      <c r="O4" s="8">
        <v>0</v>
      </c>
      <c r="P4" s="8">
        <v>603.32000000000005</v>
      </c>
      <c r="Q4" s="8">
        <f t="shared" si="4"/>
        <v>4090.82</v>
      </c>
      <c r="R4" s="8">
        <f t="shared" si="2"/>
        <v>15534.18</v>
      </c>
      <c r="S4" s="8">
        <v>0</v>
      </c>
      <c r="T4" s="8">
        <v>0</v>
      </c>
      <c r="U4" s="8">
        <v>0</v>
      </c>
    </row>
    <row r="5" spans="1:21" s="17" customFormat="1" ht="61.5" customHeight="1" x14ac:dyDescent="0.2">
      <c r="A5" s="4">
        <v>4</v>
      </c>
      <c r="B5" s="5" t="s">
        <v>23</v>
      </c>
      <c r="C5" s="9" t="s">
        <v>22</v>
      </c>
      <c r="D5" s="6" t="s">
        <v>86</v>
      </c>
      <c r="E5" s="7" t="s">
        <v>16</v>
      </c>
      <c r="F5" s="7" t="s">
        <v>62</v>
      </c>
      <c r="G5" s="5" t="s">
        <v>0</v>
      </c>
      <c r="H5" s="8">
        <v>19000</v>
      </c>
      <c r="I5" s="8">
        <v>375</v>
      </c>
      <c r="J5" s="8">
        <v>250</v>
      </c>
      <c r="K5" s="8">
        <v>0</v>
      </c>
      <c r="L5" s="8">
        <f t="shared" si="3"/>
        <v>19625</v>
      </c>
      <c r="M5" s="8">
        <f t="shared" si="0"/>
        <v>2906.25</v>
      </c>
      <c r="N5" s="8">
        <f t="shared" si="1"/>
        <v>581.25</v>
      </c>
      <c r="O5" s="8">
        <f>(L5-J5)*1.344%</f>
        <v>260.40000000000003</v>
      </c>
      <c r="P5" s="8">
        <v>607.70833333333337</v>
      </c>
      <c r="Q5" s="8">
        <f t="shared" si="4"/>
        <v>4355.6083333333336</v>
      </c>
      <c r="R5" s="8">
        <f t="shared" si="2"/>
        <v>15269.391666666666</v>
      </c>
      <c r="S5" s="8">
        <v>0</v>
      </c>
      <c r="T5" s="8">
        <v>0</v>
      </c>
      <c r="U5" s="8">
        <v>0</v>
      </c>
    </row>
    <row r="6" spans="1:21" s="17" customFormat="1" ht="61.5" customHeight="1" x14ac:dyDescent="0.2">
      <c r="A6" s="10">
        <v>5</v>
      </c>
      <c r="B6" s="5" t="s">
        <v>25</v>
      </c>
      <c r="C6" s="9" t="s">
        <v>24</v>
      </c>
      <c r="D6" s="6" t="s">
        <v>86</v>
      </c>
      <c r="E6" s="7" t="s">
        <v>26</v>
      </c>
      <c r="F6" s="7" t="s">
        <v>63</v>
      </c>
      <c r="G6" s="5" t="s">
        <v>0</v>
      </c>
      <c r="H6" s="8">
        <v>16000</v>
      </c>
      <c r="I6" s="8">
        <v>375</v>
      </c>
      <c r="J6" s="8">
        <v>250</v>
      </c>
      <c r="K6" s="8">
        <v>0</v>
      </c>
      <c r="L6" s="8">
        <f t="shared" si="3"/>
        <v>16625</v>
      </c>
      <c r="M6" s="8">
        <f t="shared" si="0"/>
        <v>2456.25</v>
      </c>
      <c r="N6" s="8">
        <f t="shared" si="1"/>
        <v>491.25</v>
      </c>
      <c r="O6" s="8">
        <f>(L6-J6)*1.344%</f>
        <v>220.08</v>
      </c>
      <c r="P6" s="8">
        <v>504.11</v>
      </c>
      <c r="Q6" s="8">
        <f t="shared" si="4"/>
        <v>3671.69</v>
      </c>
      <c r="R6" s="8">
        <f t="shared" si="2"/>
        <v>12953.31</v>
      </c>
      <c r="S6" s="8">
        <v>0</v>
      </c>
      <c r="T6" s="8">
        <v>0</v>
      </c>
      <c r="U6" s="8">
        <v>0</v>
      </c>
    </row>
    <row r="7" spans="1:21" s="17" customFormat="1" ht="61.5" customHeight="1" x14ac:dyDescent="0.2">
      <c r="A7" s="4">
        <v>6</v>
      </c>
      <c r="B7" s="5" t="s">
        <v>28</v>
      </c>
      <c r="C7" s="9" t="s">
        <v>27</v>
      </c>
      <c r="D7" s="6" t="s">
        <v>92</v>
      </c>
      <c r="E7" s="7" t="s">
        <v>16</v>
      </c>
      <c r="F7" s="7" t="s">
        <v>64</v>
      </c>
      <c r="G7" s="13" t="s">
        <v>0</v>
      </c>
      <c r="H7" s="8">
        <v>19000</v>
      </c>
      <c r="I7" s="8">
        <v>375</v>
      </c>
      <c r="J7" s="8">
        <v>250</v>
      </c>
      <c r="K7" s="8">
        <v>0</v>
      </c>
      <c r="L7" s="8">
        <f t="shared" si="3"/>
        <v>19625</v>
      </c>
      <c r="M7" s="8">
        <f t="shared" si="0"/>
        <v>2906.25</v>
      </c>
      <c r="N7" s="8">
        <f t="shared" si="1"/>
        <v>581.25</v>
      </c>
      <c r="O7" s="8">
        <v>0</v>
      </c>
      <c r="P7" s="8">
        <v>607.71</v>
      </c>
      <c r="Q7" s="8">
        <f t="shared" si="4"/>
        <v>4095.21</v>
      </c>
      <c r="R7" s="8">
        <f t="shared" si="2"/>
        <v>15529.79</v>
      </c>
      <c r="S7" s="8">
        <v>0</v>
      </c>
      <c r="T7" s="8">
        <v>0</v>
      </c>
      <c r="U7" s="8">
        <v>0</v>
      </c>
    </row>
    <row r="8" spans="1:21" s="17" customFormat="1" ht="61.5" customHeight="1" x14ac:dyDescent="0.2">
      <c r="A8" s="4">
        <v>7</v>
      </c>
      <c r="B8" s="5" t="s">
        <v>30</v>
      </c>
      <c r="C8" s="6" t="s">
        <v>29</v>
      </c>
      <c r="D8" s="6" t="s">
        <v>87</v>
      </c>
      <c r="E8" s="7" t="s">
        <v>16</v>
      </c>
      <c r="F8" s="7" t="s">
        <v>65</v>
      </c>
      <c r="G8" s="5" t="s">
        <v>0</v>
      </c>
      <c r="H8" s="8">
        <v>19000</v>
      </c>
      <c r="I8" s="8">
        <v>375</v>
      </c>
      <c r="J8" s="8">
        <v>250</v>
      </c>
      <c r="K8" s="8">
        <v>0</v>
      </c>
      <c r="L8" s="8">
        <f t="shared" si="3"/>
        <v>19625</v>
      </c>
      <c r="M8" s="8">
        <f t="shared" si="0"/>
        <v>2906.25</v>
      </c>
      <c r="N8" s="8">
        <f t="shared" si="1"/>
        <v>581.25</v>
      </c>
      <c r="O8" s="8">
        <f>(L8-J8)*1.344%</f>
        <v>260.40000000000003</v>
      </c>
      <c r="P8" s="8">
        <v>651</v>
      </c>
      <c r="Q8" s="8">
        <f t="shared" si="4"/>
        <v>4398.8999999999996</v>
      </c>
      <c r="R8" s="8">
        <f t="shared" si="2"/>
        <v>15226.1</v>
      </c>
      <c r="S8" s="8">
        <v>0</v>
      </c>
      <c r="T8" s="8">
        <v>0</v>
      </c>
      <c r="U8" s="8">
        <v>0</v>
      </c>
    </row>
    <row r="9" spans="1:21" s="17" customFormat="1" ht="61.5" customHeight="1" x14ac:dyDescent="0.2">
      <c r="A9" s="10">
        <v>8</v>
      </c>
      <c r="B9" s="5" t="s">
        <v>32</v>
      </c>
      <c r="C9" s="9" t="s">
        <v>31</v>
      </c>
      <c r="D9" s="6" t="s">
        <v>93</v>
      </c>
      <c r="E9" s="7" t="s">
        <v>16</v>
      </c>
      <c r="F9" s="7" t="s">
        <v>66</v>
      </c>
      <c r="G9" s="13" t="s">
        <v>0</v>
      </c>
      <c r="H9" s="8">
        <v>19000</v>
      </c>
      <c r="I9" s="8">
        <v>375</v>
      </c>
      <c r="J9" s="8">
        <v>250</v>
      </c>
      <c r="K9" s="8">
        <v>0</v>
      </c>
      <c r="L9" s="8">
        <f t="shared" si="3"/>
        <v>19625</v>
      </c>
      <c r="M9" s="8">
        <f t="shared" si="0"/>
        <v>2906.25</v>
      </c>
      <c r="N9" s="8">
        <f t="shared" si="1"/>
        <v>581.25</v>
      </c>
      <c r="O9" s="8">
        <v>0</v>
      </c>
      <c r="P9" s="8">
        <v>607.70833333333337</v>
      </c>
      <c r="Q9" s="8">
        <f t="shared" si="4"/>
        <v>4095.2083333333335</v>
      </c>
      <c r="R9" s="8">
        <f t="shared" si="2"/>
        <v>15529.791666666666</v>
      </c>
      <c r="S9" s="8">
        <v>0</v>
      </c>
      <c r="T9" s="8">
        <v>0</v>
      </c>
      <c r="U9" s="8">
        <v>0</v>
      </c>
    </row>
    <row r="10" spans="1:21" s="18" customFormat="1" ht="61.5" customHeight="1" x14ac:dyDescent="0.25">
      <c r="A10" s="4">
        <v>9</v>
      </c>
      <c r="B10" s="5" t="s">
        <v>34</v>
      </c>
      <c r="C10" s="6" t="s">
        <v>33</v>
      </c>
      <c r="D10" s="6" t="s">
        <v>93</v>
      </c>
      <c r="E10" s="7" t="s">
        <v>26</v>
      </c>
      <c r="F10" s="7" t="s">
        <v>67</v>
      </c>
      <c r="G10" s="5" t="s">
        <v>0</v>
      </c>
      <c r="H10" s="8">
        <v>16000</v>
      </c>
      <c r="I10" s="8">
        <v>375</v>
      </c>
      <c r="J10" s="8">
        <v>250</v>
      </c>
      <c r="K10" s="8">
        <v>0</v>
      </c>
      <c r="L10" s="8">
        <f t="shared" si="3"/>
        <v>16625</v>
      </c>
      <c r="M10" s="8">
        <f t="shared" si="0"/>
        <v>2456.25</v>
      </c>
      <c r="N10" s="8">
        <f t="shared" si="1"/>
        <v>491.25</v>
      </c>
      <c r="O10" s="8">
        <v>0</v>
      </c>
      <c r="P10" s="8">
        <v>484.71</v>
      </c>
      <c r="Q10" s="8">
        <f t="shared" si="4"/>
        <v>3432.21</v>
      </c>
      <c r="R10" s="8">
        <f t="shared" si="2"/>
        <v>13192.79</v>
      </c>
      <c r="S10" s="8">
        <v>0</v>
      </c>
      <c r="T10" s="8">
        <v>0</v>
      </c>
      <c r="U10" s="8">
        <v>0</v>
      </c>
    </row>
    <row r="11" spans="1:21" s="17" customFormat="1" ht="61.5" customHeight="1" x14ac:dyDescent="0.2">
      <c r="A11" s="4">
        <v>10</v>
      </c>
      <c r="B11" s="5" t="s">
        <v>36</v>
      </c>
      <c r="C11" s="9" t="s">
        <v>35</v>
      </c>
      <c r="D11" s="6" t="s">
        <v>88</v>
      </c>
      <c r="E11" s="7" t="s">
        <v>16</v>
      </c>
      <c r="F11" s="7" t="s">
        <v>68</v>
      </c>
      <c r="G11" s="13" t="s">
        <v>0</v>
      </c>
      <c r="H11" s="8">
        <v>19000</v>
      </c>
      <c r="I11" s="8">
        <v>0</v>
      </c>
      <c r="J11" s="8">
        <v>250</v>
      </c>
      <c r="K11" s="8">
        <v>0</v>
      </c>
      <c r="L11" s="8">
        <f t="shared" si="3"/>
        <v>19250</v>
      </c>
      <c r="M11" s="8">
        <f t="shared" si="0"/>
        <v>2850</v>
      </c>
      <c r="N11" s="8">
        <f t="shared" si="1"/>
        <v>570</v>
      </c>
      <c r="O11" s="8">
        <f>(L11-J11)*1.344%</f>
        <v>255.36</v>
      </c>
      <c r="P11" s="8">
        <v>603.45000000000005</v>
      </c>
      <c r="Q11" s="8">
        <f t="shared" si="4"/>
        <v>4278.8100000000004</v>
      </c>
      <c r="R11" s="8">
        <f t="shared" si="2"/>
        <v>14971.189999999999</v>
      </c>
      <c r="S11" s="8">
        <v>0</v>
      </c>
      <c r="T11" s="8">
        <v>0</v>
      </c>
      <c r="U11" s="8">
        <v>0</v>
      </c>
    </row>
    <row r="12" spans="1:21" s="17" customFormat="1" ht="61.5" customHeight="1" x14ac:dyDescent="0.2">
      <c r="A12" s="10">
        <v>11</v>
      </c>
      <c r="B12" s="5" t="s">
        <v>38</v>
      </c>
      <c r="C12" s="9" t="s">
        <v>37</v>
      </c>
      <c r="D12" s="6" t="s">
        <v>94</v>
      </c>
      <c r="E12" s="7" t="s">
        <v>16</v>
      </c>
      <c r="F12" s="7" t="s">
        <v>69</v>
      </c>
      <c r="G12" s="5" t="s">
        <v>0</v>
      </c>
      <c r="H12" s="11">
        <v>19000</v>
      </c>
      <c r="I12" s="11">
        <v>375</v>
      </c>
      <c r="J12" s="11">
        <v>250</v>
      </c>
      <c r="K12" s="11">
        <v>0</v>
      </c>
      <c r="L12" s="8">
        <f t="shared" si="3"/>
        <v>19625</v>
      </c>
      <c r="M12" s="11">
        <f t="shared" si="0"/>
        <v>2906.25</v>
      </c>
      <c r="N12" s="11">
        <f t="shared" si="1"/>
        <v>581.25</v>
      </c>
      <c r="O12" s="11">
        <v>0</v>
      </c>
      <c r="P12" s="11">
        <v>662.12</v>
      </c>
      <c r="Q12" s="8">
        <f t="shared" si="4"/>
        <v>4149.62</v>
      </c>
      <c r="R12" s="11">
        <f t="shared" si="2"/>
        <v>15475.380000000001</v>
      </c>
      <c r="S12" s="8">
        <v>0</v>
      </c>
      <c r="T12" s="8">
        <v>0</v>
      </c>
      <c r="U12" s="8">
        <v>0</v>
      </c>
    </row>
    <row r="13" spans="1:21" s="17" customFormat="1" ht="61.5" customHeight="1" x14ac:dyDescent="0.2">
      <c r="A13" s="4">
        <v>12</v>
      </c>
      <c r="B13" s="5" t="s">
        <v>40</v>
      </c>
      <c r="C13" s="9" t="s">
        <v>39</v>
      </c>
      <c r="D13" s="6" t="s">
        <v>94</v>
      </c>
      <c r="E13" s="7" t="s">
        <v>26</v>
      </c>
      <c r="F13" s="7" t="s">
        <v>70</v>
      </c>
      <c r="G13" s="5" t="s">
        <v>0</v>
      </c>
      <c r="H13" s="8">
        <v>16000</v>
      </c>
      <c r="I13" s="8">
        <v>375</v>
      </c>
      <c r="J13" s="8">
        <v>250</v>
      </c>
      <c r="K13" s="11">
        <v>0</v>
      </c>
      <c r="L13" s="8">
        <f t="shared" si="3"/>
        <v>16625</v>
      </c>
      <c r="M13" s="11">
        <f>(L13-J13)*0.15</f>
        <v>2456.25</v>
      </c>
      <c r="N13" s="11">
        <f t="shared" si="1"/>
        <v>491.25</v>
      </c>
      <c r="O13" s="11">
        <v>0</v>
      </c>
      <c r="P13" s="11">
        <v>0</v>
      </c>
      <c r="Q13" s="8">
        <f t="shared" si="4"/>
        <v>2947.5</v>
      </c>
      <c r="R13" s="11">
        <f t="shared" si="2"/>
        <v>13677.5</v>
      </c>
      <c r="S13" s="8">
        <v>0</v>
      </c>
      <c r="T13" s="8">
        <v>0</v>
      </c>
      <c r="U13" s="8">
        <v>0</v>
      </c>
    </row>
    <row r="14" spans="1:21" s="17" customFormat="1" ht="61.5" customHeight="1" x14ac:dyDescent="0.2">
      <c r="A14" s="4">
        <v>13</v>
      </c>
      <c r="B14" s="5" t="s">
        <v>42</v>
      </c>
      <c r="C14" s="6" t="s">
        <v>41</v>
      </c>
      <c r="D14" s="6" t="s">
        <v>94</v>
      </c>
      <c r="E14" s="7" t="s">
        <v>26</v>
      </c>
      <c r="F14" s="7" t="s">
        <v>71</v>
      </c>
      <c r="G14" s="5" t="s">
        <v>0</v>
      </c>
      <c r="H14" s="11">
        <v>16000</v>
      </c>
      <c r="I14" s="11">
        <v>375</v>
      </c>
      <c r="J14" s="11">
        <v>250</v>
      </c>
      <c r="K14" s="11">
        <v>0</v>
      </c>
      <c r="L14" s="8">
        <f t="shared" si="3"/>
        <v>16625</v>
      </c>
      <c r="M14" s="11">
        <f t="shared" ref="M14:M23" si="5">(IF((L14-J14)&gt;10000.01,((L14-J14)*0.15),IF((L14-J14)&gt;8000.01,((L14-J14)*0.14),IF((L14-J14)&gt;6000.01,((L14-J14)*0.13),IF((L14-J14)&gt;4000.01,((L14-J14)*0.12),IF((L14-J14)&gt;2000.01,((L14-J14)*0.11),IF((L14-J14)&gt;400.01,((L14-J14)*0.1),(L14-J14)*0.09)))))))</f>
        <v>2456.25</v>
      </c>
      <c r="N14" s="11">
        <f t="shared" si="1"/>
        <v>491.25</v>
      </c>
      <c r="O14" s="11">
        <v>0</v>
      </c>
      <c r="P14" s="11">
        <v>484.70833333333331</v>
      </c>
      <c r="Q14" s="8">
        <f t="shared" si="4"/>
        <v>3432.2083333333335</v>
      </c>
      <c r="R14" s="11">
        <f t="shared" si="2"/>
        <v>13192.791666666666</v>
      </c>
      <c r="S14" s="8">
        <v>0</v>
      </c>
      <c r="T14" s="8">
        <v>0</v>
      </c>
      <c r="U14" s="8">
        <v>0</v>
      </c>
    </row>
    <row r="15" spans="1:21" s="18" customFormat="1" ht="61.5" customHeight="1" x14ac:dyDescent="0.25">
      <c r="A15" s="10">
        <v>14</v>
      </c>
      <c r="B15" s="5" t="s">
        <v>44</v>
      </c>
      <c r="C15" s="9" t="s">
        <v>43</v>
      </c>
      <c r="D15" s="6" t="s">
        <v>89</v>
      </c>
      <c r="E15" s="7" t="s">
        <v>16</v>
      </c>
      <c r="F15" s="7" t="s">
        <v>72</v>
      </c>
      <c r="G15" s="14" t="s">
        <v>0</v>
      </c>
      <c r="H15" s="8">
        <v>19000</v>
      </c>
      <c r="I15" s="8">
        <v>375</v>
      </c>
      <c r="J15" s="8">
        <v>250</v>
      </c>
      <c r="K15" s="8">
        <v>0</v>
      </c>
      <c r="L15" s="8">
        <f>(H15+I15+J15+K15)</f>
        <v>19625</v>
      </c>
      <c r="M15" s="8">
        <f t="shared" si="5"/>
        <v>2906.25</v>
      </c>
      <c r="N15" s="8">
        <f t="shared" si="1"/>
        <v>581.25</v>
      </c>
      <c r="O15" s="8">
        <v>0</v>
      </c>
      <c r="P15" s="8">
        <v>662.12</v>
      </c>
      <c r="Q15" s="8">
        <f t="shared" si="4"/>
        <v>4149.62</v>
      </c>
      <c r="R15" s="8">
        <f t="shared" si="2"/>
        <v>15475.380000000001</v>
      </c>
      <c r="S15" s="8">
        <v>0</v>
      </c>
      <c r="T15" s="8">
        <v>0</v>
      </c>
      <c r="U15" s="8">
        <v>0</v>
      </c>
    </row>
    <row r="16" spans="1:21" s="18" customFormat="1" ht="61.5" customHeight="1" x14ac:dyDescent="0.25">
      <c r="A16" s="10">
        <v>15</v>
      </c>
      <c r="B16" s="5" t="s">
        <v>97</v>
      </c>
      <c r="C16" s="9" t="s">
        <v>98</v>
      </c>
      <c r="D16" s="6" t="s">
        <v>89</v>
      </c>
      <c r="E16" s="7" t="s">
        <v>26</v>
      </c>
      <c r="F16" s="7" t="s">
        <v>96</v>
      </c>
      <c r="G16" s="5" t="s">
        <v>0</v>
      </c>
      <c r="H16" s="8">
        <v>8000</v>
      </c>
      <c r="I16" s="8">
        <v>187.5</v>
      </c>
      <c r="J16" s="8">
        <v>125</v>
      </c>
      <c r="K16" s="8">
        <v>0</v>
      </c>
      <c r="L16" s="8">
        <f>(H16+I16+J16+K16)</f>
        <v>8312.5</v>
      </c>
      <c r="M16" s="8">
        <f>(IF((L16-J16)&gt;10000.01,((L16-J16)*0.15),IF((L16-J16)&gt;8000.01,((L16-J16)*0.14),IF((L16-J16)&gt;6000.01,((L16-J16)*0.13),IF((L16-J16)&gt;4000.01,((L16-J16)*0.12),IF((L16-J16)&gt;2000.01,((L16-J16)*0.11),IF((L16-J16)&gt;400.01,((L16-J16)*0.1),(L16-J16)*0.09)))))))</f>
        <v>1146.25</v>
      </c>
      <c r="N16" s="8">
        <v>245.63</v>
      </c>
      <c r="O16" s="8">
        <v>0</v>
      </c>
      <c r="P16" s="8">
        <v>0</v>
      </c>
      <c r="Q16" s="8">
        <f t="shared" si="4"/>
        <v>1391.88</v>
      </c>
      <c r="R16" s="8">
        <v>6920.63</v>
      </c>
      <c r="S16" s="8">
        <v>0</v>
      </c>
      <c r="T16" s="8">
        <v>0</v>
      </c>
      <c r="U16" s="8">
        <v>0</v>
      </c>
    </row>
    <row r="17" spans="1:21" s="19" customFormat="1" ht="59.25" customHeight="1" x14ac:dyDescent="0.25">
      <c r="A17" s="4">
        <v>16</v>
      </c>
      <c r="B17" s="5" t="s">
        <v>46</v>
      </c>
      <c r="C17" s="9" t="s">
        <v>45</v>
      </c>
      <c r="D17" s="6" t="s">
        <v>89</v>
      </c>
      <c r="E17" s="7" t="s">
        <v>26</v>
      </c>
      <c r="F17" s="7" t="s">
        <v>73</v>
      </c>
      <c r="G17" s="5" t="s">
        <v>0</v>
      </c>
      <c r="H17" s="8">
        <v>16000</v>
      </c>
      <c r="I17" s="8">
        <v>375</v>
      </c>
      <c r="J17" s="8">
        <v>250</v>
      </c>
      <c r="K17" s="8">
        <v>0</v>
      </c>
      <c r="L17" s="8">
        <f t="shared" si="3"/>
        <v>16625</v>
      </c>
      <c r="M17" s="8">
        <f t="shared" si="5"/>
        <v>2456.25</v>
      </c>
      <c r="N17" s="8">
        <f t="shared" si="1"/>
        <v>491.25</v>
      </c>
      <c r="O17" s="8">
        <v>0</v>
      </c>
      <c r="P17" s="8">
        <v>484.71</v>
      </c>
      <c r="Q17" s="8">
        <f t="shared" si="4"/>
        <v>3432.21</v>
      </c>
      <c r="R17" s="8">
        <f t="shared" si="2"/>
        <v>13192.79</v>
      </c>
      <c r="S17" s="8">
        <v>0</v>
      </c>
      <c r="T17" s="8">
        <v>0</v>
      </c>
      <c r="U17" s="8">
        <v>0</v>
      </c>
    </row>
    <row r="18" spans="1:21" s="17" customFormat="1" ht="61.5" hidden="1" customHeight="1" x14ac:dyDescent="0.2">
      <c r="A18" s="4">
        <v>17</v>
      </c>
      <c r="B18" s="5" t="s">
        <v>48</v>
      </c>
      <c r="C18" s="6" t="s">
        <v>47</v>
      </c>
      <c r="D18" s="6" t="s">
        <v>95</v>
      </c>
      <c r="E18" s="7" t="s">
        <v>19</v>
      </c>
      <c r="F18" s="7" t="s">
        <v>74</v>
      </c>
      <c r="G18" s="5" t="s">
        <v>0</v>
      </c>
      <c r="H18" s="8">
        <v>22000</v>
      </c>
      <c r="I18" s="8">
        <v>375</v>
      </c>
      <c r="J18" s="8">
        <v>250</v>
      </c>
      <c r="K18" s="8">
        <v>0</v>
      </c>
      <c r="L18" s="8">
        <f t="shared" si="3"/>
        <v>22625</v>
      </c>
      <c r="M18" s="8">
        <f t="shared" si="5"/>
        <v>3356.25</v>
      </c>
      <c r="N18" s="8">
        <f t="shared" si="1"/>
        <v>671.25</v>
      </c>
      <c r="O18" s="8">
        <v>0</v>
      </c>
      <c r="P18" s="8">
        <v>234.12</v>
      </c>
      <c r="Q18" s="8">
        <f t="shared" si="4"/>
        <v>4261.62</v>
      </c>
      <c r="R18" s="8">
        <f t="shared" si="2"/>
        <v>18363.38</v>
      </c>
      <c r="S18" s="8">
        <v>0</v>
      </c>
      <c r="T18" s="8">
        <v>0</v>
      </c>
      <c r="U18" s="8">
        <v>0</v>
      </c>
    </row>
    <row r="19" spans="1:21" s="17" customFormat="1" ht="61.5" customHeight="1" x14ac:dyDescent="0.2">
      <c r="A19" s="4">
        <v>17</v>
      </c>
      <c r="B19" s="5" t="s">
        <v>48</v>
      </c>
      <c r="C19" s="6" t="s">
        <v>47</v>
      </c>
      <c r="D19" s="6" t="s">
        <v>95</v>
      </c>
      <c r="E19" s="7" t="s">
        <v>19</v>
      </c>
      <c r="F19" s="7" t="s">
        <v>74</v>
      </c>
      <c r="G19" s="5" t="s">
        <v>0</v>
      </c>
      <c r="H19" s="8">
        <v>22000</v>
      </c>
      <c r="I19" s="8">
        <v>375</v>
      </c>
      <c r="J19" s="8">
        <v>250</v>
      </c>
      <c r="K19" s="8">
        <v>0</v>
      </c>
      <c r="L19" s="8">
        <f t="shared" ref="L19" si="6">(H19+I19+J19+K19)</f>
        <v>22625</v>
      </c>
      <c r="M19" s="8">
        <f t="shared" ref="M19" si="7">(IF((L19-J19)&gt;10000.01,((L19-J19)*0.15),IF((L19-J19)&gt;8000.01,((L19-J19)*0.14),IF((L19-J19)&gt;6000.01,((L19-J19)*0.13),IF((L19-J19)&gt;4000.01,((L19-J19)*0.12),IF((L19-J19)&gt;2000.01,((L19-J19)*0.11),IF((L19-J19)&gt;400.01,((L19-J19)*0.1),(L19-J19)*0.09)))))))</f>
        <v>3356.25</v>
      </c>
      <c r="N19" s="8">
        <f t="shared" ref="N19" si="8">(L19-J19)*3%</f>
        <v>671.25</v>
      </c>
      <c r="O19" s="8">
        <v>0</v>
      </c>
      <c r="P19" s="8">
        <v>234.12</v>
      </c>
      <c r="Q19" s="8">
        <f t="shared" ref="Q19" si="9">M19+N19+O19+P19</f>
        <v>4261.62</v>
      </c>
      <c r="R19" s="8">
        <f t="shared" ref="R19" si="10">L19-Q19</f>
        <v>18363.38</v>
      </c>
      <c r="S19" s="8">
        <v>0</v>
      </c>
      <c r="T19" s="8">
        <v>0</v>
      </c>
      <c r="U19" s="8">
        <v>0</v>
      </c>
    </row>
    <row r="20" spans="1:21" s="17" customFormat="1" ht="61.5" customHeight="1" x14ac:dyDescent="0.2">
      <c r="A20" s="10">
        <v>18</v>
      </c>
      <c r="B20" s="5" t="s">
        <v>50</v>
      </c>
      <c r="C20" s="6" t="s">
        <v>49</v>
      </c>
      <c r="D20" s="6" t="s">
        <v>95</v>
      </c>
      <c r="E20" s="7" t="s">
        <v>19</v>
      </c>
      <c r="F20" s="7" t="s">
        <v>75</v>
      </c>
      <c r="G20" s="5" t="s">
        <v>0</v>
      </c>
      <c r="H20" s="8">
        <v>22000</v>
      </c>
      <c r="I20" s="8">
        <v>375</v>
      </c>
      <c r="J20" s="8">
        <v>250</v>
      </c>
      <c r="K20" s="8">
        <v>0</v>
      </c>
      <c r="L20" s="8">
        <f t="shared" si="3"/>
        <v>22625</v>
      </c>
      <c r="M20" s="8">
        <f t="shared" si="5"/>
        <v>3356.25</v>
      </c>
      <c r="N20" s="8">
        <f t="shared" si="1"/>
        <v>671.25</v>
      </c>
      <c r="O20" s="8">
        <v>0</v>
      </c>
      <c r="P20" s="8">
        <v>234.12</v>
      </c>
      <c r="Q20" s="8">
        <f t="shared" si="4"/>
        <v>4261.62</v>
      </c>
      <c r="R20" s="8">
        <f t="shared" si="2"/>
        <v>18363.38</v>
      </c>
      <c r="S20" s="8">
        <v>0</v>
      </c>
      <c r="T20" s="8">
        <v>0</v>
      </c>
      <c r="U20" s="8">
        <v>0</v>
      </c>
    </row>
    <row r="21" spans="1:21" s="17" customFormat="1" ht="61.5" customHeight="1" x14ac:dyDescent="0.2">
      <c r="A21" s="10">
        <v>19</v>
      </c>
      <c r="B21" s="5" t="s">
        <v>52</v>
      </c>
      <c r="C21" s="6" t="s">
        <v>51</v>
      </c>
      <c r="D21" s="6" t="s">
        <v>95</v>
      </c>
      <c r="E21" s="7" t="s">
        <v>19</v>
      </c>
      <c r="F21" s="7" t="s">
        <v>76</v>
      </c>
      <c r="G21" s="5" t="s">
        <v>0</v>
      </c>
      <c r="H21" s="8">
        <v>23000</v>
      </c>
      <c r="I21" s="8">
        <v>375</v>
      </c>
      <c r="J21" s="8">
        <v>250</v>
      </c>
      <c r="K21" s="8">
        <v>0</v>
      </c>
      <c r="L21" s="8">
        <f t="shared" si="3"/>
        <v>23625</v>
      </c>
      <c r="M21" s="8">
        <f t="shared" si="5"/>
        <v>3506.25</v>
      </c>
      <c r="N21" s="8">
        <f t="shared" si="1"/>
        <v>701.25</v>
      </c>
      <c r="O21" s="8">
        <v>0</v>
      </c>
      <c r="P21" s="8">
        <v>279.68</v>
      </c>
      <c r="Q21" s="8">
        <f t="shared" si="4"/>
        <v>4487.18</v>
      </c>
      <c r="R21" s="8">
        <f t="shared" si="2"/>
        <v>19137.82</v>
      </c>
      <c r="S21" s="8">
        <v>0</v>
      </c>
      <c r="T21" s="8">
        <v>0</v>
      </c>
      <c r="U21" s="8">
        <v>0</v>
      </c>
    </row>
    <row r="22" spans="1:21" s="17" customFormat="1" ht="61.5" customHeight="1" x14ac:dyDescent="0.2">
      <c r="A22" s="4">
        <v>20</v>
      </c>
      <c r="B22" s="5" t="s">
        <v>54</v>
      </c>
      <c r="C22" s="6" t="s">
        <v>53</v>
      </c>
      <c r="D22" s="6" t="s">
        <v>95</v>
      </c>
      <c r="E22" s="7" t="s">
        <v>19</v>
      </c>
      <c r="F22" s="7" t="s">
        <v>77</v>
      </c>
      <c r="G22" s="5" t="s">
        <v>0</v>
      </c>
      <c r="H22" s="8">
        <v>22000</v>
      </c>
      <c r="I22" s="8">
        <v>375</v>
      </c>
      <c r="J22" s="8">
        <v>250</v>
      </c>
      <c r="K22" s="8">
        <v>0</v>
      </c>
      <c r="L22" s="8">
        <f t="shared" si="3"/>
        <v>22625</v>
      </c>
      <c r="M22" s="8">
        <f t="shared" si="5"/>
        <v>3356.25</v>
      </c>
      <c r="N22" s="8">
        <f t="shared" si="1"/>
        <v>671.25</v>
      </c>
      <c r="O22" s="8">
        <v>0</v>
      </c>
      <c r="P22" s="8">
        <v>234.12</v>
      </c>
      <c r="Q22" s="8">
        <f t="shared" si="4"/>
        <v>4261.62</v>
      </c>
      <c r="R22" s="8">
        <f t="shared" si="2"/>
        <v>18363.38</v>
      </c>
      <c r="S22" s="8">
        <v>0</v>
      </c>
      <c r="T22" s="8">
        <v>0</v>
      </c>
      <c r="U22" s="8">
        <v>0</v>
      </c>
    </row>
    <row r="23" spans="1:21" s="17" customFormat="1" ht="61.5" customHeight="1" x14ac:dyDescent="0.2">
      <c r="A23" s="4">
        <v>21</v>
      </c>
      <c r="B23" s="5" t="s">
        <v>56</v>
      </c>
      <c r="C23" s="6" t="s">
        <v>55</v>
      </c>
      <c r="D23" s="6" t="s">
        <v>95</v>
      </c>
      <c r="E23" s="7" t="s">
        <v>19</v>
      </c>
      <c r="F23" s="7" t="s">
        <v>78</v>
      </c>
      <c r="G23" s="5" t="s">
        <v>0</v>
      </c>
      <c r="H23" s="8">
        <v>22000</v>
      </c>
      <c r="I23" s="8">
        <v>375</v>
      </c>
      <c r="J23" s="8">
        <v>250</v>
      </c>
      <c r="K23" s="8">
        <v>0</v>
      </c>
      <c r="L23" s="8">
        <f t="shared" si="3"/>
        <v>22625</v>
      </c>
      <c r="M23" s="8">
        <f t="shared" si="5"/>
        <v>3356.25</v>
      </c>
      <c r="N23" s="8">
        <f t="shared" si="1"/>
        <v>671.25</v>
      </c>
      <c r="O23" s="8">
        <v>0</v>
      </c>
      <c r="P23" s="8">
        <v>234.12</v>
      </c>
      <c r="Q23" s="8">
        <f t="shared" si="4"/>
        <v>4261.62</v>
      </c>
      <c r="R23" s="8">
        <f t="shared" si="2"/>
        <v>18363.38</v>
      </c>
      <c r="S23" s="8">
        <v>0</v>
      </c>
      <c r="T23" s="8">
        <v>0</v>
      </c>
      <c r="U23" s="8">
        <v>0</v>
      </c>
    </row>
  </sheetData>
  <sheetProtection autoFilter="0"/>
  <autoFilter ref="A1:R23"/>
  <printOptions horizontalCentered="1"/>
  <pageMargins left="0" right="0" top="0.78645833333333337" bottom="1.2604166666666667" header="0" footer="0"/>
  <pageSetup paperSize="14" scale="44" orientation="landscape" r:id="rId1"/>
  <headerFooter>
    <oddHeader>&amp;L&amp;G&amp;C&amp;"Arial Narrow,Negrita"&amp;16DIRECCIÓN DE RECURSOS HUMANOS
PERSONAL POR CONTRATO - RENGLÓN 022
NOVIEMBRE 2016</oddHeader>
    <oddFooter>&amp;L&amp;"-,Negrita"Elaborado por:____________________________________________&amp;CPágina &amp;P de &amp;N&amp;R&amp;"-,Negrita"Vo.Bo.:______________________________________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Chur</dc:creator>
  <cp:lastModifiedBy>Ana Esther Zepeda Centes</cp:lastModifiedBy>
  <cp:lastPrinted>2016-11-28T14:10:07Z</cp:lastPrinted>
  <dcterms:created xsi:type="dcterms:W3CDTF">2016-11-14T19:26:37Z</dcterms:created>
  <dcterms:modified xsi:type="dcterms:W3CDTF">2016-12-02T19:04:44Z</dcterms:modified>
</cp:coreProperties>
</file>