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elcid\Documents\UIP 2016\Actualización de Página 2016\Página Web Octubre 2016\art10_04 Funcionarios_oct2016\"/>
    </mc:Choice>
  </mc:AlternateContent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011'!$A$1:$U$32</definedName>
    <definedName name="_xlnm.Print_Area" localSheetId="0">'RENGLÓN 011'!$A$1:$X$32</definedName>
    <definedName name="_xlnm.Print_Titles" localSheetId="0">'RENGLÓN 011'!$1:$1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2" i="1"/>
  <c r="Q32" i="1" l="1"/>
  <c r="Q3" i="1"/>
  <c r="P4" i="1"/>
  <c r="P5" i="1"/>
  <c r="Q7" i="1"/>
  <c r="R9" i="1"/>
  <c r="Q14" i="1"/>
  <c r="Q15" i="1"/>
  <c r="P17" i="1"/>
  <c r="P18" i="1"/>
  <c r="P19" i="1"/>
  <c r="P20" i="1"/>
  <c r="Q21" i="1"/>
  <c r="P22" i="1"/>
  <c r="Q23" i="1"/>
  <c r="Q27" i="1"/>
  <c r="Q28" i="1"/>
  <c r="Q31" i="1"/>
  <c r="R2" i="1"/>
  <c r="R8" i="1"/>
  <c r="L6" i="1"/>
  <c r="K6" i="1"/>
  <c r="J6" i="1"/>
  <c r="H6" i="1"/>
  <c r="Q4" i="1" l="1"/>
  <c r="Q20" i="1"/>
  <c r="R7" i="1"/>
  <c r="Q5" i="1"/>
  <c r="R16" i="1"/>
  <c r="Q16" i="1"/>
  <c r="Q9" i="1"/>
  <c r="Q8" i="1"/>
  <c r="Q25" i="1"/>
  <c r="P25" i="1"/>
  <c r="P27" i="1"/>
  <c r="P31" i="1"/>
  <c r="Q11" i="1"/>
  <c r="P11" i="1"/>
  <c r="Q12" i="1"/>
  <c r="P12" i="1"/>
  <c r="P13" i="1"/>
  <c r="R13" i="1"/>
  <c r="Q13" i="1"/>
  <c r="Q24" i="1"/>
  <c r="P15" i="1"/>
  <c r="P21" i="1"/>
  <c r="P24" i="1"/>
  <c r="P7" i="1"/>
  <c r="P10" i="1"/>
  <c r="P2" i="1"/>
  <c r="P3" i="1"/>
  <c r="P8" i="1"/>
  <c r="P9" i="1"/>
  <c r="Q10" i="1"/>
  <c r="P14" i="1"/>
  <c r="P16" i="1"/>
  <c r="Q17" i="1"/>
  <c r="Q19" i="1"/>
  <c r="Q22" i="1"/>
  <c r="P23" i="1"/>
  <c r="Q18" i="1"/>
  <c r="R15" i="1"/>
  <c r="P26" i="1"/>
  <c r="Q26" i="1"/>
  <c r="P28" i="1"/>
  <c r="P29" i="1"/>
  <c r="Q29" i="1"/>
  <c r="P30" i="1"/>
  <c r="Q30" i="1"/>
  <c r="P32" i="1"/>
  <c r="T24" i="1" l="1"/>
  <c r="U24" i="1" s="1"/>
  <c r="T12" i="1"/>
  <c r="U12" i="1" s="1"/>
  <c r="T29" i="1"/>
  <c r="U29" i="1" s="1"/>
  <c r="T16" i="1"/>
  <c r="U16" i="1" s="1"/>
  <c r="T8" i="1"/>
  <c r="U8" i="1" s="1"/>
  <c r="T13" i="1"/>
  <c r="U13" i="1" s="1"/>
  <c r="T32" i="1"/>
  <c r="U32" i="1" s="1"/>
  <c r="T23" i="1"/>
  <c r="U23" i="1" s="1"/>
  <c r="T21" i="1"/>
  <c r="U21" i="1" s="1"/>
  <c r="T27" i="1"/>
  <c r="U27" i="1" s="1"/>
  <c r="T17" i="1"/>
  <c r="U17" i="1" s="1"/>
  <c r="T26" i="1"/>
  <c r="U26" i="1" s="1"/>
  <c r="T22" i="1"/>
  <c r="U22" i="1" s="1"/>
  <c r="T9" i="1"/>
  <c r="U9" i="1" s="1"/>
  <c r="T10" i="1"/>
  <c r="U10" i="1" s="1"/>
  <c r="T20" i="1"/>
  <c r="U20" i="1" s="1"/>
  <c r="T30" i="1"/>
  <c r="U30" i="1" s="1"/>
  <c r="T7" i="1"/>
  <c r="U7" i="1" s="1"/>
  <c r="T15" i="1"/>
  <c r="U15" i="1" s="1"/>
  <c r="T4" i="1"/>
  <c r="U4" i="1" s="1"/>
  <c r="T28" i="1"/>
  <c r="U28" i="1" s="1"/>
  <c r="T19" i="1"/>
  <c r="U19" i="1" s="1"/>
  <c r="T14" i="1"/>
  <c r="U14" i="1" s="1"/>
  <c r="T3" i="1"/>
  <c r="U3" i="1" s="1"/>
  <c r="T11" i="1"/>
  <c r="U11" i="1" s="1"/>
  <c r="T31" i="1"/>
  <c r="U31" i="1" s="1"/>
  <c r="T25" i="1"/>
  <c r="U25" i="1" s="1"/>
  <c r="T5" i="1"/>
  <c r="U5" i="1" s="1"/>
  <c r="T18" i="1"/>
  <c r="U18" i="1" s="1"/>
  <c r="Q6" i="1"/>
  <c r="R6" i="1"/>
  <c r="P6" i="1"/>
  <c r="T6" i="1" l="1"/>
  <c r="U6" i="1" s="1"/>
  <c r="U2" i="1"/>
</calcChain>
</file>

<file path=xl/sharedStrings.xml><?xml version="1.0" encoding="utf-8"?>
<sst xmlns="http://schemas.openxmlformats.org/spreadsheetml/2006/main" count="210" uniqueCount="129">
  <si>
    <t>011</t>
  </si>
  <si>
    <t>No.</t>
  </si>
  <si>
    <t>RENGLÓN</t>
  </si>
  <si>
    <t>NOMBRE COMPLETO</t>
  </si>
  <si>
    <t>IGSS</t>
  </si>
  <si>
    <t>PUESTO OFICIAL</t>
  </si>
  <si>
    <t>COMPLEMENTO PERSONAL</t>
  </si>
  <si>
    <t>BONO PROFESIONAL</t>
  </si>
  <si>
    <t>BONO ESPECÍFICO</t>
  </si>
  <si>
    <t>OTROS
66-2000</t>
  </si>
  <si>
    <t>TOTAL</t>
  </si>
  <si>
    <t>BANTRAB</t>
  </si>
  <si>
    <t>MONTEPIO</t>
  </si>
  <si>
    <t>FIANZA</t>
  </si>
  <si>
    <t>ISR</t>
  </si>
  <si>
    <t>TOTAL DESCUENTOS</t>
  </si>
  <si>
    <t>TOTAL LIQUIDO</t>
  </si>
  <si>
    <t>SILVIA MARYNELLY DE LEÓN GARZONA</t>
  </si>
  <si>
    <t>2608 20539 0901</t>
  </si>
  <si>
    <t>SECRETARIO TECNICO</t>
  </si>
  <si>
    <t>SANDY MARIELA  SANTIZO</t>
  </si>
  <si>
    <t>1993 21345 0101</t>
  </si>
  <si>
    <t>ASISTENTE PROFESIONAL JEFE</t>
  </si>
  <si>
    <t>JOHANNA PAOLA GARCÍA GARCÍA</t>
  </si>
  <si>
    <t>2613 34832 0101</t>
  </si>
  <si>
    <t>ASISTENTE PROFESIONAL IV</t>
  </si>
  <si>
    <t>CARLOS EDUARDO RIVAS</t>
  </si>
  <si>
    <t>1875 92748 0101</t>
  </si>
  <si>
    <t>PROFESIONAL III</t>
  </si>
  <si>
    <t>ANA CLAUDIA GUIROLA DE DAVILA</t>
  </si>
  <si>
    <t>2508 44591 1202</t>
  </si>
  <si>
    <t>ASESOR PROFESIONAL ESPECIALIZADO IV</t>
  </si>
  <si>
    <t>ANA RAQUEL FUENTES CERMEÑO</t>
  </si>
  <si>
    <t>1694 48290 1907</t>
  </si>
  <si>
    <t>RICARDO  GONZALEZ TEO</t>
  </si>
  <si>
    <t>1714 32940 0101</t>
  </si>
  <si>
    <t>JESSICA MARÍA MOLINA ORELLANA</t>
  </si>
  <si>
    <t>1996 58889 2101</t>
  </si>
  <si>
    <t>ADELA MARÍA PINEDA HERRERA DE MEDINA</t>
  </si>
  <si>
    <t>1731 54581 0101</t>
  </si>
  <si>
    <t>ANA CECILIA GONZALEZ MEJIA</t>
  </si>
  <si>
    <t>2617 50984 0101</t>
  </si>
  <si>
    <t>ANA ESTHER ZEPEDA CENTES DE DÍAZ</t>
  </si>
  <si>
    <t>1584 69143 0101</t>
  </si>
  <si>
    <t>KAREN VIVIANA CHUR ECHEVERRÍA</t>
  </si>
  <si>
    <t>1967 05215 0114</t>
  </si>
  <si>
    <t>CARMEN FABIOLA DEL CID ALONSO</t>
  </si>
  <si>
    <t>1700 91325 0101</t>
  </si>
  <si>
    <t>ROEL ANTONIO LÓPEZ SALGUERO</t>
  </si>
  <si>
    <t>1696 00807 1001</t>
  </si>
  <si>
    <t>JOSE FERNANDO GUTÍERREZ GÓMEZ</t>
  </si>
  <si>
    <t>1979 70192 0101</t>
  </si>
  <si>
    <t>MADELEIN EMILIA CADENAS GODINEZ</t>
  </si>
  <si>
    <t>2236 10186 0101</t>
  </si>
  <si>
    <t>SECRETARIO EJECUTIVO I</t>
  </si>
  <si>
    <t>CRISTIAN ALEXANDER BERGANZA RECINOS</t>
  </si>
  <si>
    <t>2528 27724 2214</t>
  </si>
  <si>
    <t>TRABAJADOR ESPECIALIZADO III</t>
  </si>
  <si>
    <t>BERNABE GARCÍA CHALI</t>
  </si>
  <si>
    <t>2372 53283 0101</t>
  </si>
  <si>
    <t>TRABAJADOR OPERATIVO IV</t>
  </si>
  <si>
    <t>JESUS FERNANDO MORALES MORALES</t>
  </si>
  <si>
    <t>2283 67034 1501</t>
  </si>
  <si>
    <t>MARCO AURELIO PÉREZ PÉREZ</t>
  </si>
  <si>
    <t>1649 06770 1501</t>
  </si>
  <si>
    <t>ERICK IVÁN HERNÁNDEZ SÁNCHEZ</t>
  </si>
  <si>
    <t>2508 90488 0101</t>
  </si>
  <si>
    <t>ANGELA PETRONILA ZAPETA RIVERA</t>
  </si>
  <si>
    <t>1829 78044 1401</t>
  </si>
  <si>
    <t>CARMELINA ARACELY AREVALO ESTRADA DE JUÁREZ</t>
  </si>
  <si>
    <t>2953 25437 0207</t>
  </si>
  <si>
    <t>FREDY RODOLFO MICHELENA IBARRA</t>
  </si>
  <si>
    <t>2360 86758 0101</t>
  </si>
  <si>
    <t>FREDY GERARDO SOLANO LOPEZ</t>
  </si>
  <si>
    <t>2392 07262 0101</t>
  </si>
  <si>
    <t>JOSÉ MARIANO  DÍAZ DUARTE</t>
  </si>
  <si>
    <t>2142 48399 0101</t>
  </si>
  <si>
    <t>YILMA MARÍA SAZO ROJAS</t>
  </si>
  <si>
    <t>2613 22907 0101</t>
  </si>
  <si>
    <t>PROFESIONAL I</t>
  </si>
  <si>
    <t>CINTIA YANET PEÑA BARILLAS</t>
  </si>
  <si>
    <t>2515 85875 1221</t>
  </si>
  <si>
    <t>DICK ROBERTO FLETCHER GARCIA</t>
  </si>
  <si>
    <t>2553 06296 0101</t>
  </si>
  <si>
    <t>LOURDES MARIA  PACHECO QUIROA</t>
  </si>
  <si>
    <t>ASESOR PROFESIONAL ESPECIALIZADO I</t>
  </si>
  <si>
    <t>DEYANIRA ANELY GÓMEZ PINEDA</t>
  </si>
  <si>
    <t>2420 44867 0101</t>
  </si>
  <si>
    <t>2778 36484 0101</t>
  </si>
  <si>
    <t>CÓDIGO ÚNICO DE IDENTIFICACIÓN</t>
  </si>
  <si>
    <t>PUESTO NOMINAL</t>
  </si>
  <si>
    <t>COORDINADORA DE LA SECRETARIA TÉCNICA DEL CONSEJO NACIONAL DE SEGURIDAD</t>
  </si>
  <si>
    <t>ASISTENTE EJECUTIVA DE COORDINACIÓN</t>
  </si>
  <si>
    <t>ASISTENTE EJECUTIVA SUBCOORDINADOR</t>
  </si>
  <si>
    <t>ANALISTA DE AUDITORÍA</t>
  </si>
  <si>
    <t>JEFE DE INVENTARIOS</t>
  </si>
  <si>
    <t>JEFE DE TESORERÍA</t>
  </si>
  <si>
    <t>JEFE DE CONTABILIDAD</t>
  </si>
  <si>
    <t>JEFE DE PRESUPUESTO</t>
  </si>
  <si>
    <t>ASESOR JURIDICO LABORAL DE RECURSOS HUMANOS</t>
  </si>
  <si>
    <t>JEFE DE ADMISIÓN</t>
  </si>
  <si>
    <t>JEFE DE GESTIÓN</t>
  </si>
  <si>
    <t>JEFE DE ADMINISTRACIÓN DE NÓMINA</t>
  </si>
  <si>
    <t>ENCARGADO DE UIP</t>
  </si>
  <si>
    <t>JEFE DE COMPRAS Y CONTRATACIONES</t>
  </si>
  <si>
    <t>ANALISTA DE COMPRAS</t>
  </si>
  <si>
    <t>RECEPCIONISTA</t>
  </si>
  <si>
    <t>CONDUCTOR</t>
  </si>
  <si>
    <t>GUARDIAN</t>
  </si>
  <si>
    <t>CONSERJE</t>
  </si>
  <si>
    <t>ANALISTA DE INFORMÁTICA</t>
  </si>
  <si>
    <t>JEFE DE MONITOREO Y ESTADÍSTICA</t>
  </si>
  <si>
    <t>ANALISTA DE MONITOREO Y ESTADÍSTICA</t>
  </si>
  <si>
    <t>ANALISTA DE SEGURIDAD INTERIOR Y EXTERIOR</t>
  </si>
  <si>
    <t>JEFE RIESGOS Y AMANEZAS</t>
  </si>
  <si>
    <t>ANALISTA DE RIESGOS Y AMENAZAS</t>
  </si>
  <si>
    <t>DEPENDENCIA</t>
  </si>
  <si>
    <t>DIETAS</t>
  </si>
  <si>
    <t>VIATICOS INTERIOR</t>
  </si>
  <si>
    <t>VIÁTICOS EXTERIOR</t>
  </si>
  <si>
    <t>GASTOS DE REPRESENTACIÓN</t>
  </si>
  <si>
    <t>COORDINACIÓN</t>
  </si>
  <si>
    <t>SUBCOORDINACIÓN</t>
  </si>
  <si>
    <t>UNIDAD DE AUDITORÍA INTERNA</t>
  </si>
  <si>
    <t>DIRECCIÓN FINANCIERA</t>
  </si>
  <si>
    <t>DIRECCIÓN DE RECURSOS HUMANOS</t>
  </si>
  <si>
    <t>DIRECCIÓN ADMINISTRATIVA</t>
  </si>
  <si>
    <t>DIRECCIÓN DE MONITOREO Y COMUNICACIÓN</t>
  </si>
  <si>
    <t>SALARIO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</si>
</sst>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CC32"/>
  <sheetViews>
    <sheetView tabSelected="1" view="pageLayout" topLeftCell="J1" zoomScale="70" zoomScaleNormal="80" zoomScaleSheetLayoutView="40" zoomScalePageLayoutView="70" workbookViewId="0">
      <selection activeCell="T3" sqref="T3"/>
    </sheetView>
  </sheetViews>
  <sheetFormatPr baseColWidth="10" defaultRowHeight="16.5" x14ac:dyDescent="0.3"/>
  <cols>
    <col min="1" max="1" width="6.42578125" style="7" customWidth="1"/>
    <col min="2" max="2" width="21.140625" style="7" customWidth="1"/>
    <col min="3" max="3" width="35" style="7" customWidth="1"/>
    <col min="4" max="4" width="30" style="7" customWidth="1"/>
    <col min="5" max="5" width="25.7109375" style="1" customWidth="1"/>
    <col min="6" max="6" width="29.140625" style="1" customWidth="1"/>
    <col min="7" max="7" width="15.140625" style="1" customWidth="1"/>
    <col min="8" max="12" width="17" style="1" customWidth="1"/>
    <col min="13" max="13" width="19.28515625" style="1" customWidth="1"/>
    <col min="14" max="14" width="17" style="1" customWidth="1"/>
    <col min="15" max="20" width="16.28515625" style="1" customWidth="1"/>
    <col min="21" max="21" width="17" style="1" customWidth="1"/>
    <col min="22" max="16384" width="11.42578125" style="1"/>
  </cols>
  <sheetData>
    <row r="1" spans="1:16305" s="2" customFormat="1" ht="47.25" customHeight="1" x14ac:dyDescent="0.25">
      <c r="A1" s="14" t="s">
        <v>1</v>
      </c>
      <c r="B1" s="14" t="s">
        <v>89</v>
      </c>
      <c r="C1" s="14" t="s">
        <v>3</v>
      </c>
      <c r="D1" s="14" t="s">
        <v>116</v>
      </c>
      <c r="E1" s="14" t="s">
        <v>5</v>
      </c>
      <c r="F1" s="14" t="s">
        <v>90</v>
      </c>
      <c r="G1" s="14" t="s">
        <v>2</v>
      </c>
      <c r="H1" s="14" t="s">
        <v>128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120</v>
      </c>
      <c r="N1" s="14" t="s">
        <v>10</v>
      </c>
      <c r="O1" s="15" t="s">
        <v>11</v>
      </c>
      <c r="P1" s="15" t="s">
        <v>12</v>
      </c>
      <c r="Q1" s="15" t="s">
        <v>4</v>
      </c>
      <c r="R1" s="15" t="s">
        <v>13</v>
      </c>
      <c r="S1" s="15" t="s">
        <v>14</v>
      </c>
      <c r="T1" s="15" t="s">
        <v>15</v>
      </c>
      <c r="U1" s="15" t="s">
        <v>16</v>
      </c>
      <c r="V1" s="15" t="s">
        <v>117</v>
      </c>
      <c r="W1" s="15" t="s">
        <v>118</v>
      </c>
      <c r="X1" s="15" t="s">
        <v>119</v>
      </c>
    </row>
    <row r="2" spans="1:16305" s="3" customFormat="1" ht="70.5" customHeight="1" x14ac:dyDescent="0.2">
      <c r="A2" s="16">
        <v>1</v>
      </c>
      <c r="B2" s="8" t="s">
        <v>18</v>
      </c>
      <c r="C2" s="20" t="s">
        <v>17</v>
      </c>
      <c r="D2" s="18" t="s">
        <v>121</v>
      </c>
      <c r="E2" s="9" t="s">
        <v>19</v>
      </c>
      <c r="F2" s="9" t="s">
        <v>91</v>
      </c>
      <c r="G2" s="17" t="s">
        <v>0</v>
      </c>
      <c r="H2" s="10">
        <v>17500</v>
      </c>
      <c r="I2" s="10">
        <v>6000</v>
      </c>
      <c r="J2" s="10">
        <v>375</v>
      </c>
      <c r="K2" s="10">
        <v>6000</v>
      </c>
      <c r="L2" s="10">
        <v>250</v>
      </c>
      <c r="M2" s="10">
        <v>0</v>
      </c>
      <c r="N2" s="10">
        <f>(H2+I2+J2+K2+L2+M2)</f>
        <v>30125</v>
      </c>
      <c r="O2" s="10">
        <v>0</v>
      </c>
      <c r="P2" s="10">
        <f>(N2-L2)*0.15</f>
        <v>4481.25</v>
      </c>
      <c r="Q2" s="10">
        <v>0</v>
      </c>
      <c r="R2" s="10">
        <f>(N2-L2)*1.344%</f>
        <v>401.52000000000004</v>
      </c>
      <c r="S2" s="10">
        <v>1450.85</v>
      </c>
      <c r="T2" s="10">
        <f>O2+P2+Q2+R2+S2</f>
        <v>6333.6200000000008</v>
      </c>
      <c r="U2" s="10">
        <f t="shared" ref="U2:U32" si="0">N2-T2</f>
        <v>23791.379999999997</v>
      </c>
      <c r="V2" s="10">
        <v>0</v>
      </c>
      <c r="W2" s="10">
        <v>0</v>
      </c>
      <c r="X2" s="10">
        <v>0</v>
      </c>
    </row>
    <row r="3" spans="1:16305" s="3" customFormat="1" ht="70.5" customHeight="1" x14ac:dyDescent="0.2">
      <c r="A3" s="16">
        <v>2</v>
      </c>
      <c r="B3" s="8" t="s">
        <v>21</v>
      </c>
      <c r="C3" s="21" t="s">
        <v>20</v>
      </c>
      <c r="D3" s="19" t="s">
        <v>121</v>
      </c>
      <c r="E3" s="9" t="s">
        <v>22</v>
      </c>
      <c r="F3" s="9" t="s">
        <v>92</v>
      </c>
      <c r="G3" s="8" t="s">
        <v>0</v>
      </c>
      <c r="H3" s="10">
        <v>2604</v>
      </c>
      <c r="I3" s="10">
        <v>1600</v>
      </c>
      <c r="J3" s="10">
        <v>0</v>
      </c>
      <c r="K3" s="10">
        <v>1600</v>
      </c>
      <c r="L3" s="10">
        <v>250</v>
      </c>
      <c r="M3" s="10">
        <v>0</v>
      </c>
      <c r="N3" s="10">
        <f t="shared" ref="N3:N32" si="1">(H3+I3+J3+K3+L3+M3)</f>
        <v>6054</v>
      </c>
      <c r="O3" s="10">
        <v>0</v>
      </c>
      <c r="P3" s="10">
        <f>(IF((N3-L3)&gt;10000.01,((N3-L3)*0.15),IF((N3-L3)&gt;8000.01,((N3-L3)*0.14),IF((N3-L3)&gt;6000.01,((N3-L3)*0.13),IF((N3-L3)&gt;4000.01,((N3-L3)*0.12),IF((N3-L3)&gt;2000.01,((N3-L3)*0.11),IF((N3-L3)&gt;400.01,((N3-L3)*0.1),(N3-L3)*0.09)))))))</f>
        <v>696.48</v>
      </c>
      <c r="Q3" s="10">
        <f t="shared" ref="Q3:Q32" si="2">(N3-L3)*3%</f>
        <v>174.12</v>
      </c>
      <c r="R3" s="10">
        <v>0</v>
      </c>
      <c r="S3" s="10">
        <v>60.003333333333323</v>
      </c>
      <c r="T3" s="10">
        <f t="shared" ref="T3:T32" si="3">O3+P3+Q3+R3+S3</f>
        <v>930.60333333333335</v>
      </c>
      <c r="U3" s="10">
        <f t="shared" si="0"/>
        <v>5123.3966666666665</v>
      </c>
      <c r="V3" s="10">
        <v>0</v>
      </c>
      <c r="W3" s="10">
        <v>0</v>
      </c>
      <c r="X3" s="10">
        <v>0</v>
      </c>
    </row>
    <row r="4" spans="1:16305" s="3" customFormat="1" ht="70.5" customHeight="1" x14ac:dyDescent="0.2">
      <c r="A4" s="16">
        <v>3</v>
      </c>
      <c r="B4" s="8" t="s">
        <v>24</v>
      </c>
      <c r="C4" s="20" t="s">
        <v>23</v>
      </c>
      <c r="D4" s="18" t="s">
        <v>122</v>
      </c>
      <c r="E4" s="9" t="s">
        <v>25</v>
      </c>
      <c r="F4" s="9" t="s">
        <v>93</v>
      </c>
      <c r="G4" s="8" t="s">
        <v>0</v>
      </c>
      <c r="H4" s="10">
        <v>2441</v>
      </c>
      <c r="I4" s="10">
        <v>1400</v>
      </c>
      <c r="J4" s="10">
        <v>0</v>
      </c>
      <c r="K4" s="10">
        <v>1400</v>
      </c>
      <c r="L4" s="10">
        <v>250</v>
      </c>
      <c r="M4" s="10">
        <v>0</v>
      </c>
      <c r="N4" s="10">
        <f t="shared" si="1"/>
        <v>5491</v>
      </c>
      <c r="O4" s="10">
        <v>790.18</v>
      </c>
      <c r="P4" s="10">
        <f>(IF((N4-L4)&gt;10000.01,((N4-L4)*0.15),IF((N4-L4)&gt;8000.01,((N4-L4)*0.14),IF((N4-L4)&gt;6000.01,((N4-L4)*0.13),IF((N4-L4)&gt;4000.01,((N4-L4)*0.12),IF((N4-L4)&gt;2000.01,((N4-L4)*0.11),IF((N4-L4)&gt;400.01,((N4-L4)*0.1),(N4-L4)*0.09)))))))</f>
        <v>628.91999999999996</v>
      </c>
      <c r="Q4" s="10">
        <f t="shared" si="2"/>
        <v>157.22999999999999</v>
      </c>
      <c r="R4" s="10">
        <v>0</v>
      </c>
      <c r="S4" s="10">
        <v>36.0758333333333</v>
      </c>
      <c r="T4" s="10">
        <f t="shared" si="3"/>
        <v>1612.4058333333332</v>
      </c>
      <c r="U4" s="10">
        <f t="shared" si="0"/>
        <v>3878.5941666666668</v>
      </c>
      <c r="V4" s="10">
        <v>0</v>
      </c>
      <c r="W4" s="10">
        <v>0</v>
      </c>
      <c r="X4" s="10">
        <v>0</v>
      </c>
    </row>
    <row r="5" spans="1:16305" s="4" customFormat="1" ht="70.5" customHeight="1" x14ac:dyDescent="0.25">
      <c r="A5" s="16">
        <v>4</v>
      </c>
      <c r="B5" s="8" t="s">
        <v>27</v>
      </c>
      <c r="C5" s="20" t="s">
        <v>26</v>
      </c>
      <c r="D5" s="18" t="s">
        <v>123</v>
      </c>
      <c r="E5" s="9" t="s">
        <v>28</v>
      </c>
      <c r="F5" s="9" t="s">
        <v>94</v>
      </c>
      <c r="G5" s="8" t="s">
        <v>0</v>
      </c>
      <c r="H5" s="10">
        <v>3757</v>
      </c>
      <c r="I5" s="10">
        <v>0</v>
      </c>
      <c r="J5" s="10">
        <v>0</v>
      </c>
      <c r="K5" s="10">
        <v>1800</v>
      </c>
      <c r="L5" s="10">
        <v>250</v>
      </c>
      <c r="M5" s="10">
        <v>0</v>
      </c>
      <c r="N5" s="10">
        <f t="shared" si="1"/>
        <v>5807</v>
      </c>
      <c r="O5" s="10">
        <v>753.54</v>
      </c>
      <c r="P5" s="10">
        <f>(IF((N5-L5)&gt;10000.01,((N5-L5)*0.15),IF((N5-L5)&gt;8000.01,((N5-L5)*0.14),IF((N5-L5)&gt;6000.01,((N5-L5)*0.13),IF((N5-L5)&gt;4000.01,((N5-L5)*0.12),IF((N5-L5)&gt;2000.01,((N5-L5)*0.11),IF((N5-L5)&gt;400.01,((N5-L5)*0.1),(N5-L5)*0.09)))))))</f>
        <v>666.84</v>
      </c>
      <c r="Q5" s="10">
        <f t="shared" si="2"/>
        <v>166.71</v>
      </c>
      <c r="R5" s="10">
        <v>0</v>
      </c>
      <c r="S5" s="10">
        <v>78.930000000000007</v>
      </c>
      <c r="T5" s="10">
        <f t="shared" si="3"/>
        <v>1666.0200000000002</v>
      </c>
      <c r="U5" s="10">
        <f t="shared" si="0"/>
        <v>4140.9799999999996</v>
      </c>
      <c r="V5" s="10">
        <v>0</v>
      </c>
      <c r="W5" s="10">
        <v>0</v>
      </c>
      <c r="X5" s="10">
        <v>0</v>
      </c>
    </row>
    <row r="6" spans="1:16305" s="3" customFormat="1" ht="70.5" customHeight="1" x14ac:dyDescent="0.2">
      <c r="A6" s="16">
        <v>5</v>
      </c>
      <c r="B6" s="8" t="s">
        <v>30</v>
      </c>
      <c r="C6" s="20" t="s">
        <v>29</v>
      </c>
      <c r="D6" s="18" t="s">
        <v>124</v>
      </c>
      <c r="E6" s="9" t="s">
        <v>31</v>
      </c>
      <c r="F6" s="9" t="s">
        <v>95</v>
      </c>
      <c r="G6" s="8" t="s">
        <v>0</v>
      </c>
      <c r="H6" s="10">
        <f>(6759/31)*29</f>
        <v>6322.9354838709678</v>
      </c>
      <c r="I6" s="10">
        <v>0</v>
      </c>
      <c r="J6" s="10">
        <f>(375/31)*29</f>
        <v>350.80645161290323</v>
      </c>
      <c r="K6" s="10">
        <f>(2000/31)*29</f>
        <v>1870.9677419354839</v>
      </c>
      <c r="L6" s="10">
        <f>(250/31)*29</f>
        <v>233.87096774193549</v>
      </c>
      <c r="M6" s="10">
        <v>0</v>
      </c>
      <c r="N6" s="10">
        <f t="shared" si="1"/>
        <v>8778.5806451612916</v>
      </c>
      <c r="O6" s="10">
        <v>0</v>
      </c>
      <c r="P6" s="10">
        <f>(N6-L6)*0.14</f>
        <v>1196.2593548387099</v>
      </c>
      <c r="Q6" s="10">
        <f t="shared" si="2"/>
        <v>256.34129032258068</v>
      </c>
      <c r="R6" s="10">
        <f>(N6-L6)*1.344%</f>
        <v>114.84089806451615</v>
      </c>
      <c r="S6" s="10">
        <v>0</v>
      </c>
      <c r="T6" s="10">
        <f t="shared" si="3"/>
        <v>1567.4415432258068</v>
      </c>
      <c r="U6" s="10">
        <f t="shared" si="0"/>
        <v>7211.1391019354851</v>
      </c>
      <c r="V6" s="10">
        <v>0</v>
      </c>
      <c r="W6" s="10">
        <v>0</v>
      </c>
      <c r="X6" s="10">
        <v>0</v>
      </c>
    </row>
    <row r="7" spans="1:16305" s="3" customFormat="1" ht="70.5" customHeight="1" x14ac:dyDescent="0.2">
      <c r="A7" s="16">
        <v>6</v>
      </c>
      <c r="B7" s="8" t="s">
        <v>33</v>
      </c>
      <c r="C7" s="20" t="s">
        <v>32</v>
      </c>
      <c r="D7" s="18" t="s">
        <v>124</v>
      </c>
      <c r="E7" s="9" t="s">
        <v>31</v>
      </c>
      <c r="F7" s="9" t="s">
        <v>96</v>
      </c>
      <c r="G7" s="8" t="s">
        <v>0</v>
      </c>
      <c r="H7" s="10">
        <v>6759</v>
      </c>
      <c r="I7" s="10">
        <v>2000</v>
      </c>
      <c r="J7" s="10">
        <v>375</v>
      </c>
      <c r="K7" s="10">
        <v>2000</v>
      </c>
      <c r="L7" s="10">
        <v>250</v>
      </c>
      <c r="M7" s="10">
        <v>0</v>
      </c>
      <c r="N7" s="10">
        <f t="shared" si="1"/>
        <v>11384</v>
      </c>
      <c r="O7" s="10">
        <v>0</v>
      </c>
      <c r="P7" s="10">
        <f t="shared" ref="P7:P32" si="4">(IF((N7-L7)&gt;10000.01,((N7-L7)*0.15),IF((N7-L7)&gt;8000.01,((N7-L7)*0.14),IF((N7-L7)&gt;6000.01,((N7-L7)*0.13),IF((N7-L7)&gt;4000.01,((N7-L7)*0.12),IF((N7-L7)&gt;2000.01,((N7-L7)*0.11),IF((N7-L7)&gt;400.01,((N7-L7)*0.1),(N7-L7)*0.09)))))))</f>
        <v>1670.1</v>
      </c>
      <c r="Q7" s="10">
        <f t="shared" si="2"/>
        <v>334.02</v>
      </c>
      <c r="R7" s="10">
        <f>(N7-L7)*1.344%</f>
        <v>149.64096000000001</v>
      </c>
      <c r="S7" s="10">
        <v>269.82733333333334</v>
      </c>
      <c r="T7" s="10">
        <f t="shared" si="3"/>
        <v>2423.5882933333332</v>
      </c>
      <c r="U7" s="10">
        <f t="shared" si="0"/>
        <v>8960.4117066666659</v>
      </c>
      <c r="V7" s="10">
        <v>0</v>
      </c>
      <c r="W7" s="10">
        <v>0</v>
      </c>
      <c r="X7" s="10">
        <v>0</v>
      </c>
    </row>
    <row r="8" spans="1:16305" s="3" customFormat="1" ht="70.5" customHeight="1" x14ac:dyDescent="0.2">
      <c r="A8" s="16">
        <v>7</v>
      </c>
      <c r="B8" s="8" t="s">
        <v>35</v>
      </c>
      <c r="C8" s="20" t="s">
        <v>34</v>
      </c>
      <c r="D8" s="18" t="s">
        <v>124</v>
      </c>
      <c r="E8" s="9" t="s">
        <v>31</v>
      </c>
      <c r="F8" s="9" t="s">
        <v>97</v>
      </c>
      <c r="G8" s="8" t="s">
        <v>0</v>
      </c>
      <c r="H8" s="10">
        <v>6759</v>
      </c>
      <c r="I8" s="10">
        <v>2000</v>
      </c>
      <c r="J8" s="10">
        <v>375</v>
      </c>
      <c r="K8" s="10">
        <v>2000</v>
      </c>
      <c r="L8" s="10">
        <v>250</v>
      </c>
      <c r="M8" s="10">
        <v>0</v>
      </c>
      <c r="N8" s="10">
        <f t="shared" si="1"/>
        <v>11384</v>
      </c>
      <c r="O8" s="10">
        <v>0</v>
      </c>
      <c r="P8" s="10">
        <f t="shared" si="4"/>
        <v>1670.1</v>
      </c>
      <c r="Q8" s="10">
        <f t="shared" si="2"/>
        <v>334.02</v>
      </c>
      <c r="R8" s="10">
        <f>(N8-L8)*1.344%</f>
        <v>149.64096000000001</v>
      </c>
      <c r="S8" s="10">
        <v>269.83</v>
      </c>
      <c r="T8" s="10">
        <f t="shared" si="3"/>
        <v>2423.59096</v>
      </c>
      <c r="U8" s="10">
        <f t="shared" si="0"/>
        <v>8960.4090400000005</v>
      </c>
      <c r="V8" s="10">
        <v>0</v>
      </c>
      <c r="W8" s="10">
        <v>0</v>
      </c>
      <c r="X8" s="10">
        <v>0</v>
      </c>
    </row>
    <row r="9" spans="1:16305" s="3" customFormat="1" ht="70.5" customHeight="1" x14ac:dyDescent="0.2">
      <c r="A9" s="16">
        <v>8</v>
      </c>
      <c r="B9" s="8" t="s">
        <v>37</v>
      </c>
      <c r="C9" s="20" t="s">
        <v>36</v>
      </c>
      <c r="D9" s="18" t="s">
        <v>124</v>
      </c>
      <c r="E9" s="9" t="s">
        <v>31</v>
      </c>
      <c r="F9" s="9" t="s">
        <v>98</v>
      </c>
      <c r="G9" s="8" t="s">
        <v>0</v>
      </c>
      <c r="H9" s="10">
        <v>6759</v>
      </c>
      <c r="I9" s="10">
        <v>0</v>
      </c>
      <c r="J9" s="10">
        <v>375</v>
      </c>
      <c r="K9" s="10">
        <v>2000</v>
      </c>
      <c r="L9" s="10">
        <v>250</v>
      </c>
      <c r="M9" s="10">
        <v>0</v>
      </c>
      <c r="N9" s="10">
        <f t="shared" si="1"/>
        <v>9384</v>
      </c>
      <c r="O9" s="10">
        <v>0</v>
      </c>
      <c r="P9" s="10">
        <f t="shared" si="4"/>
        <v>1278.7600000000002</v>
      </c>
      <c r="Q9" s="10">
        <f t="shared" si="2"/>
        <v>274.02</v>
      </c>
      <c r="R9" s="10">
        <f>(N9-L9)*1.344%</f>
        <v>122.76096000000001</v>
      </c>
      <c r="S9" s="10">
        <v>0</v>
      </c>
      <c r="T9" s="10">
        <f t="shared" si="3"/>
        <v>1675.5409600000003</v>
      </c>
      <c r="U9" s="10">
        <f t="shared" si="0"/>
        <v>7708.4590399999997</v>
      </c>
      <c r="V9" s="10">
        <v>0</v>
      </c>
      <c r="W9" s="10">
        <v>0</v>
      </c>
      <c r="X9" s="10">
        <v>0</v>
      </c>
    </row>
    <row r="10" spans="1:16305" s="3" customFormat="1" ht="70.5" customHeight="1" x14ac:dyDescent="0.2">
      <c r="A10" s="16">
        <v>9</v>
      </c>
      <c r="B10" s="8" t="s">
        <v>39</v>
      </c>
      <c r="C10" s="21" t="s">
        <v>38</v>
      </c>
      <c r="D10" s="19" t="s">
        <v>125</v>
      </c>
      <c r="E10" s="9" t="s">
        <v>31</v>
      </c>
      <c r="F10" s="9" t="s">
        <v>99</v>
      </c>
      <c r="G10" s="8" t="s">
        <v>0</v>
      </c>
      <c r="H10" s="10">
        <v>6759</v>
      </c>
      <c r="I10" s="10">
        <v>2000</v>
      </c>
      <c r="J10" s="10">
        <v>375</v>
      </c>
      <c r="K10" s="10">
        <v>2000</v>
      </c>
      <c r="L10" s="10">
        <v>250</v>
      </c>
      <c r="M10" s="10">
        <v>0</v>
      </c>
      <c r="N10" s="10">
        <f t="shared" si="1"/>
        <v>11384</v>
      </c>
      <c r="O10" s="10">
        <v>0</v>
      </c>
      <c r="P10" s="10">
        <f t="shared" si="4"/>
        <v>1670.1</v>
      </c>
      <c r="Q10" s="10">
        <f t="shared" si="2"/>
        <v>334.02</v>
      </c>
      <c r="R10" s="10">
        <v>0</v>
      </c>
      <c r="S10" s="10">
        <v>269.83</v>
      </c>
      <c r="T10" s="10">
        <f t="shared" si="3"/>
        <v>2273.9499999999998</v>
      </c>
      <c r="U10" s="10">
        <f t="shared" si="0"/>
        <v>9110.0499999999993</v>
      </c>
      <c r="V10" s="10">
        <v>0</v>
      </c>
      <c r="W10" s="10">
        <v>0</v>
      </c>
      <c r="X10" s="10">
        <v>0</v>
      </c>
    </row>
    <row r="11" spans="1:16305" s="3" customFormat="1" ht="70.5" customHeight="1" x14ac:dyDescent="0.2">
      <c r="A11" s="16">
        <v>10</v>
      </c>
      <c r="B11" s="8" t="s">
        <v>41</v>
      </c>
      <c r="C11" s="21" t="s">
        <v>40</v>
      </c>
      <c r="D11" s="19" t="s">
        <v>125</v>
      </c>
      <c r="E11" s="9" t="s">
        <v>31</v>
      </c>
      <c r="F11" s="9" t="s">
        <v>100</v>
      </c>
      <c r="G11" s="8" t="s">
        <v>0</v>
      </c>
      <c r="H11" s="10">
        <v>6759</v>
      </c>
      <c r="I11" s="10">
        <v>0</v>
      </c>
      <c r="J11" s="10">
        <v>375</v>
      </c>
      <c r="K11" s="10">
        <v>2000</v>
      </c>
      <c r="L11" s="10">
        <v>250</v>
      </c>
      <c r="M11" s="10">
        <v>0</v>
      </c>
      <c r="N11" s="10">
        <f t="shared" si="1"/>
        <v>9384</v>
      </c>
      <c r="O11" s="10">
        <v>0</v>
      </c>
      <c r="P11" s="10">
        <f t="shared" si="4"/>
        <v>1278.7600000000002</v>
      </c>
      <c r="Q11" s="10">
        <f t="shared" si="2"/>
        <v>274.02</v>
      </c>
      <c r="R11" s="10">
        <v>0</v>
      </c>
      <c r="S11" s="10">
        <v>0</v>
      </c>
      <c r="T11" s="10">
        <f t="shared" si="3"/>
        <v>1552.7800000000002</v>
      </c>
      <c r="U11" s="10">
        <f t="shared" si="0"/>
        <v>7831.2199999999993</v>
      </c>
      <c r="V11" s="10">
        <v>0</v>
      </c>
      <c r="W11" s="10">
        <v>0</v>
      </c>
      <c r="X11" s="10">
        <v>0</v>
      </c>
    </row>
    <row r="12" spans="1:16305" s="3" customFormat="1" ht="70.5" customHeight="1" x14ac:dyDescent="0.2">
      <c r="A12" s="16">
        <v>11</v>
      </c>
      <c r="B12" s="8" t="s">
        <v>43</v>
      </c>
      <c r="C12" s="21" t="s">
        <v>42</v>
      </c>
      <c r="D12" s="19" t="s">
        <v>125</v>
      </c>
      <c r="E12" s="11" t="s">
        <v>31</v>
      </c>
      <c r="F12" s="9" t="s">
        <v>101</v>
      </c>
      <c r="G12" s="8" t="s">
        <v>0</v>
      </c>
      <c r="H12" s="10">
        <v>6759</v>
      </c>
      <c r="I12" s="10">
        <v>0</v>
      </c>
      <c r="J12" s="10">
        <v>375</v>
      </c>
      <c r="K12" s="10">
        <v>2000</v>
      </c>
      <c r="L12" s="10">
        <v>250</v>
      </c>
      <c r="M12" s="10">
        <v>0</v>
      </c>
      <c r="N12" s="10">
        <f t="shared" si="1"/>
        <v>9384</v>
      </c>
      <c r="O12" s="10">
        <v>0</v>
      </c>
      <c r="P12" s="10">
        <f t="shared" si="4"/>
        <v>1278.7600000000002</v>
      </c>
      <c r="Q12" s="10">
        <f t="shared" si="2"/>
        <v>274.02</v>
      </c>
      <c r="R12" s="10">
        <v>0</v>
      </c>
      <c r="S12" s="10">
        <v>0</v>
      </c>
      <c r="T12" s="10">
        <f t="shared" si="3"/>
        <v>1552.7800000000002</v>
      </c>
      <c r="U12" s="10">
        <f t="shared" si="0"/>
        <v>7831.2199999999993</v>
      </c>
      <c r="V12" s="10">
        <v>0</v>
      </c>
      <c r="W12" s="10">
        <v>0</v>
      </c>
      <c r="X12" s="10">
        <v>0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</row>
    <row r="13" spans="1:16305" s="3" customFormat="1" ht="70.5" customHeight="1" x14ac:dyDescent="0.2">
      <c r="A13" s="16">
        <v>12</v>
      </c>
      <c r="B13" s="8" t="s">
        <v>45</v>
      </c>
      <c r="C13" s="20" t="s">
        <v>44</v>
      </c>
      <c r="D13" s="19" t="s">
        <v>125</v>
      </c>
      <c r="E13" s="9" t="s">
        <v>31</v>
      </c>
      <c r="F13" s="9" t="s">
        <v>102</v>
      </c>
      <c r="G13" s="8" t="s">
        <v>0</v>
      </c>
      <c r="H13" s="10">
        <v>6759</v>
      </c>
      <c r="I13" s="10">
        <v>2000</v>
      </c>
      <c r="J13" s="10">
        <v>0</v>
      </c>
      <c r="K13" s="10">
        <v>2000</v>
      </c>
      <c r="L13" s="10">
        <v>250</v>
      </c>
      <c r="M13" s="10">
        <v>0</v>
      </c>
      <c r="N13" s="10">
        <f t="shared" si="1"/>
        <v>11009</v>
      </c>
      <c r="O13" s="10">
        <v>0</v>
      </c>
      <c r="P13" s="10">
        <f t="shared" si="4"/>
        <v>1613.85</v>
      </c>
      <c r="Q13" s="10">
        <f t="shared" si="2"/>
        <v>322.77</v>
      </c>
      <c r="R13" s="10">
        <f>(N13-L13)*1.344%</f>
        <v>144.60096000000001</v>
      </c>
      <c r="S13" s="10">
        <v>173.31</v>
      </c>
      <c r="T13" s="10">
        <f t="shared" si="3"/>
        <v>2254.5309600000001</v>
      </c>
      <c r="U13" s="10">
        <f t="shared" si="0"/>
        <v>8754.4690399999999</v>
      </c>
      <c r="V13" s="10">
        <v>0</v>
      </c>
      <c r="W13" s="10">
        <v>0</v>
      </c>
      <c r="X13" s="10">
        <v>0</v>
      </c>
    </row>
    <row r="14" spans="1:16305" s="3" customFormat="1" ht="70.5" customHeight="1" x14ac:dyDescent="0.2">
      <c r="A14" s="16">
        <v>13</v>
      </c>
      <c r="B14" s="8" t="s">
        <v>47</v>
      </c>
      <c r="C14" s="20" t="s">
        <v>46</v>
      </c>
      <c r="D14" s="18" t="s">
        <v>126</v>
      </c>
      <c r="E14" s="9" t="s">
        <v>28</v>
      </c>
      <c r="F14" s="9" t="s">
        <v>103</v>
      </c>
      <c r="G14" s="12" t="s">
        <v>0</v>
      </c>
      <c r="H14" s="10">
        <v>3757</v>
      </c>
      <c r="I14" s="10">
        <v>1800</v>
      </c>
      <c r="J14" s="10">
        <v>375</v>
      </c>
      <c r="K14" s="10">
        <v>1800</v>
      </c>
      <c r="L14" s="10">
        <v>250</v>
      </c>
      <c r="M14" s="10">
        <v>0</v>
      </c>
      <c r="N14" s="10">
        <f t="shared" si="1"/>
        <v>7982</v>
      </c>
      <c r="O14" s="10">
        <v>0</v>
      </c>
      <c r="P14" s="10">
        <f t="shared" si="4"/>
        <v>1005.1600000000001</v>
      </c>
      <c r="Q14" s="10">
        <f t="shared" si="2"/>
        <v>231.95999999999998</v>
      </c>
      <c r="R14" s="10">
        <v>0</v>
      </c>
      <c r="S14" s="10">
        <v>138.08000000000001</v>
      </c>
      <c r="T14" s="10">
        <f t="shared" si="3"/>
        <v>1375.2</v>
      </c>
      <c r="U14" s="10">
        <f t="shared" si="0"/>
        <v>6606.8</v>
      </c>
      <c r="V14" s="10">
        <v>0</v>
      </c>
      <c r="W14" s="10">
        <v>0</v>
      </c>
      <c r="X14" s="10">
        <v>0</v>
      </c>
    </row>
    <row r="15" spans="1:16305" s="3" customFormat="1" ht="70.5" customHeight="1" x14ac:dyDescent="0.2">
      <c r="A15" s="16">
        <v>14</v>
      </c>
      <c r="B15" s="13" t="s">
        <v>49</v>
      </c>
      <c r="C15" s="20" t="s">
        <v>48</v>
      </c>
      <c r="D15" s="18" t="s">
        <v>126</v>
      </c>
      <c r="E15" s="9" t="s">
        <v>31</v>
      </c>
      <c r="F15" s="9" t="s">
        <v>104</v>
      </c>
      <c r="G15" s="8" t="s">
        <v>0</v>
      </c>
      <c r="H15" s="10">
        <v>6759</v>
      </c>
      <c r="I15" s="10">
        <v>2000</v>
      </c>
      <c r="J15" s="10">
        <v>375</v>
      </c>
      <c r="K15" s="10">
        <v>2000</v>
      </c>
      <c r="L15" s="10">
        <v>250</v>
      </c>
      <c r="M15" s="10">
        <v>0</v>
      </c>
      <c r="N15" s="10">
        <f t="shared" si="1"/>
        <v>11384</v>
      </c>
      <c r="O15" s="10">
        <v>0</v>
      </c>
      <c r="P15" s="10">
        <f t="shared" si="4"/>
        <v>1670.1</v>
      </c>
      <c r="Q15" s="10">
        <f t="shared" si="2"/>
        <v>334.02</v>
      </c>
      <c r="R15" s="10">
        <f>(N15-L15)*1.344%</f>
        <v>149.64096000000001</v>
      </c>
      <c r="S15" s="10">
        <v>269.82733333333334</v>
      </c>
      <c r="T15" s="10">
        <f t="shared" si="3"/>
        <v>2423.5882933333332</v>
      </c>
      <c r="U15" s="10">
        <f t="shared" si="0"/>
        <v>8960.4117066666659</v>
      </c>
      <c r="V15" s="10">
        <v>0</v>
      </c>
      <c r="W15" s="10">
        <v>0</v>
      </c>
      <c r="X15" s="10">
        <v>0</v>
      </c>
    </row>
    <row r="16" spans="1:16305" s="3" customFormat="1" ht="70.5" customHeight="1" x14ac:dyDescent="0.2">
      <c r="A16" s="16">
        <v>15</v>
      </c>
      <c r="B16" s="8" t="s">
        <v>51</v>
      </c>
      <c r="C16" s="20" t="s">
        <v>50</v>
      </c>
      <c r="D16" s="18" t="s">
        <v>126</v>
      </c>
      <c r="E16" s="9" t="s">
        <v>28</v>
      </c>
      <c r="F16" s="9" t="s">
        <v>105</v>
      </c>
      <c r="G16" s="8" t="s">
        <v>0</v>
      </c>
      <c r="H16" s="10">
        <v>3757</v>
      </c>
      <c r="I16" s="10">
        <v>1000</v>
      </c>
      <c r="J16" s="10">
        <v>0</v>
      </c>
      <c r="K16" s="10">
        <v>1800</v>
      </c>
      <c r="L16" s="10">
        <v>250</v>
      </c>
      <c r="M16" s="10">
        <v>0</v>
      </c>
      <c r="N16" s="10">
        <f t="shared" si="1"/>
        <v>6807</v>
      </c>
      <c r="O16" s="10">
        <v>0</v>
      </c>
      <c r="P16" s="10">
        <f t="shared" si="4"/>
        <v>852.41000000000008</v>
      </c>
      <c r="Q16" s="10">
        <f t="shared" si="2"/>
        <v>196.70999999999998</v>
      </c>
      <c r="R16" s="10">
        <f>(N16-L16)*1.344%</f>
        <v>88.126080000000002</v>
      </c>
      <c r="S16" s="10">
        <v>0</v>
      </c>
      <c r="T16" s="10">
        <f t="shared" si="3"/>
        <v>1137.2460800000001</v>
      </c>
      <c r="U16" s="10">
        <f t="shared" si="0"/>
        <v>5669.7539200000001</v>
      </c>
      <c r="V16" s="10">
        <v>0</v>
      </c>
      <c r="W16" s="10">
        <v>0</v>
      </c>
      <c r="X16" s="10">
        <v>0</v>
      </c>
    </row>
    <row r="17" spans="1:24" s="3" customFormat="1" ht="70.5" customHeight="1" x14ac:dyDescent="0.2">
      <c r="A17" s="16">
        <v>16</v>
      </c>
      <c r="B17" s="8" t="s">
        <v>53</v>
      </c>
      <c r="C17" s="20" t="s">
        <v>52</v>
      </c>
      <c r="D17" s="18" t="s">
        <v>126</v>
      </c>
      <c r="E17" s="9" t="s">
        <v>54</v>
      </c>
      <c r="F17" s="9" t="s">
        <v>106</v>
      </c>
      <c r="G17" s="8" t="s">
        <v>0</v>
      </c>
      <c r="H17" s="10">
        <v>1286</v>
      </c>
      <c r="I17" s="10">
        <v>1200</v>
      </c>
      <c r="J17" s="10">
        <v>0</v>
      </c>
      <c r="K17" s="10">
        <v>1200</v>
      </c>
      <c r="L17" s="10">
        <v>250</v>
      </c>
      <c r="M17" s="10">
        <v>0</v>
      </c>
      <c r="N17" s="10">
        <f t="shared" si="1"/>
        <v>3936</v>
      </c>
      <c r="O17" s="10">
        <v>485.22</v>
      </c>
      <c r="P17" s="10">
        <f t="shared" si="4"/>
        <v>405.46</v>
      </c>
      <c r="Q17" s="10">
        <f t="shared" si="2"/>
        <v>110.58</v>
      </c>
      <c r="R17" s="10">
        <v>0</v>
      </c>
      <c r="S17" s="10">
        <v>0</v>
      </c>
      <c r="T17" s="10">
        <f t="shared" si="3"/>
        <v>1001.2600000000001</v>
      </c>
      <c r="U17" s="10">
        <f t="shared" si="0"/>
        <v>2934.74</v>
      </c>
      <c r="V17" s="10">
        <v>0</v>
      </c>
      <c r="W17" s="10">
        <v>0</v>
      </c>
      <c r="X17" s="10">
        <v>0</v>
      </c>
    </row>
    <row r="18" spans="1:24" s="3" customFormat="1" ht="70.5" customHeight="1" x14ac:dyDescent="0.2">
      <c r="A18" s="16">
        <v>17</v>
      </c>
      <c r="B18" s="8" t="s">
        <v>56</v>
      </c>
      <c r="C18" s="20" t="s">
        <v>55</v>
      </c>
      <c r="D18" s="18" t="s">
        <v>126</v>
      </c>
      <c r="E18" s="9" t="s">
        <v>57</v>
      </c>
      <c r="F18" s="9" t="s">
        <v>107</v>
      </c>
      <c r="G18" s="8" t="s">
        <v>0</v>
      </c>
      <c r="H18" s="10">
        <v>1168</v>
      </c>
      <c r="I18" s="10">
        <v>0</v>
      </c>
      <c r="J18" s="10">
        <v>0</v>
      </c>
      <c r="K18" s="10">
        <v>1000</v>
      </c>
      <c r="L18" s="10">
        <v>250</v>
      </c>
      <c r="M18" s="10">
        <v>0</v>
      </c>
      <c r="N18" s="10">
        <f t="shared" si="1"/>
        <v>2418</v>
      </c>
      <c r="O18" s="10">
        <v>0</v>
      </c>
      <c r="P18" s="10">
        <f t="shared" si="4"/>
        <v>238.48</v>
      </c>
      <c r="Q18" s="10">
        <f t="shared" si="2"/>
        <v>65.039999999999992</v>
      </c>
      <c r="R18" s="10">
        <v>0</v>
      </c>
      <c r="S18" s="10">
        <v>0</v>
      </c>
      <c r="T18" s="10">
        <f t="shared" si="3"/>
        <v>303.52</v>
      </c>
      <c r="U18" s="10">
        <f t="shared" si="0"/>
        <v>2114.48</v>
      </c>
      <c r="V18" s="10">
        <v>0</v>
      </c>
      <c r="W18" s="10">
        <v>0</v>
      </c>
      <c r="X18" s="10">
        <v>0</v>
      </c>
    </row>
    <row r="19" spans="1:24" s="4" customFormat="1" ht="70.5" customHeight="1" x14ac:dyDescent="0.25">
      <c r="A19" s="16">
        <v>18</v>
      </c>
      <c r="B19" s="8" t="s">
        <v>59</v>
      </c>
      <c r="C19" s="20" t="s">
        <v>58</v>
      </c>
      <c r="D19" s="18" t="s">
        <v>126</v>
      </c>
      <c r="E19" s="9" t="s">
        <v>57</v>
      </c>
      <c r="F19" s="9" t="s">
        <v>107</v>
      </c>
      <c r="G19" s="8" t="s">
        <v>0</v>
      </c>
      <c r="H19" s="10">
        <v>1168</v>
      </c>
      <c r="I19" s="10">
        <v>1000</v>
      </c>
      <c r="J19" s="10">
        <v>0</v>
      </c>
      <c r="K19" s="10">
        <v>1000</v>
      </c>
      <c r="L19" s="10">
        <v>250</v>
      </c>
      <c r="M19" s="10">
        <v>0</v>
      </c>
      <c r="N19" s="10">
        <f t="shared" si="1"/>
        <v>3418</v>
      </c>
      <c r="O19" s="10">
        <v>1012.02</v>
      </c>
      <c r="P19" s="10">
        <f t="shared" si="4"/>
        <v>348.48</v>
      </c>
      <c r="Q19" s="10">
        <f t="shared" si="2"/>
        <v>95.039999999999992</v>
      </c>
      <c r="R19" s="10">
        <v>0</v>
      </c>
      <c r="S19" s="10">
        <v>0</v>
      </c>
      <c r="T19" s="10">
        <f t="shared" si="3"/>
        <v>1455.54</v>
      </c>
      <c r="U19" s="10">
        <f t="shared" si="0"/>
        <v>1962.46</v>
      </c>
      <c r="V19" s="10">
        <v>0</v>
      </c>
      <c r="W19" s="10">
        <v>0</v>
      </c>
      <c r="X19" s="10">
        <v>0</v>
      </c>
    </row>
    <row r="20" spans="1:24" s="4" customFormat="1" ht="70.5" customHeight="1" x14ac:dyDescent="0.25">
      <c r="A20" s="16">
        <v>19</v>
      </c>
      <c r="B20" s="8" t="s">
        <v>62</v>
      </c>
      <c r="C20" s="21" t="s">
        <v>61</v>
      </c>
      <c r="D20" s="18" t="s">
        <v>126</v>
      </c>
      <c r="E20" s="9" t="s">
        <v>57</v>
      </c>
      <c r="F20" s="9" t="s">
        <v>108</v>
      </c>
      <c r="G20" s="8" t="s">
        <v>0</v>
      </c>
      <c r="H20" s="10">
        <v>1168</v>
      </c>
      <c r="I20" s="10">
        <v>1000</v>
      </c>
      <c r="J20" s="10">
        <v>0</v>
      </c>
      <c r="K20" s="10">
        <v>1000</v>
      </c>
      <c r="L20" s="10">
        <v>250</v>
      </c>
      <c r="M20" s="10">
        <v>0</v>
      </c>
      <c r="N20" s="10">
        <f t="shared" si="1"/>
        <v>3418</v>
      </c>
      <c r="O20" s="10">
        <v>585.34</v>
      </c>
      <c r="P20" s="10">
        <f t="shared" si="4"/>
        <v>348.48</v>
      </c>
      <c r="Q20" s="10">
        <f t="shared" si="2"/>
        <v>95.039999999999992</v>
      </c>
      <c r="R20" s="10">
        <v>0</v>
      </c>
      <c r="S20" s="10">
        <v>0</v>
      </c>
      <c r="T20" s="10">
        <f t="shared" si="3"/>
        <v>1028.8600000000001</v>
      </c>
      <c r="U20" s="10">
        <f t="shared" si="0"/>
        <v>2389.14</v>
      </c>
      <c r="V20" s="10">
        <v>0</v>
      </c>
      <c r="W20" s="10">
        <v>0</v>
      </c>
      <c r="X20" s="10">
        <v>0</v>
      </c>
    </row>
    <row r="21" spans="1:24" s="4" customFormat="1" ht="70.5" customHeight="1" x14ac:dyDescent="0.25">
      <c r="A21" s="16">
        <v>20</v>
      </c>
      <c r="B21" s="8" t="s">
        <v>64</v>
      </c>
      <c r="C21" s="20" t="s">
        <v>63</v>
      </c>
      <c r="D21" s="18" t="s">
        <v>126</v>
      </c>
      <c r="E21" s="9" t="s">
        <v>57</v>
      </c>
      <c r="F21" s="9" t="s">
        <v>108</v>
      </c>
      <c r="G21" s="8" t="s">
        <v>0</v>
      </c>
      <c r="H21" s="10">
        <v>1168</v>
      </c>
      <c r="I21" s="10">
        <v>1000</v>
      </c>
      <c r="J21" s="10">
        <v>0</v>
      </c>
      <c r="K21" s="10">
        <v>1000</v>
      </c>
      <c r="L21" s="10">
        <v>250</v>
      </c>
      <c r="M21" s="10">
        <v>0</v>
      </c>
      <c r="N21" s="10">
        <f t="shared" si="1"/>
        <v>3418</v>
      </c>
      <c r="O21" s="10">
        <v>1705.08</v>
      </c>
      <c r="P21" s="10">
        <f t="shared" si="4"/>
        <v>348.48</v>
      </c>
      <c r="Q21" s="10">
        <f t="shared" si="2"/>
        <v>95.039999999999992</v>
      </c>
      <c r="R21" s="10">
        <v>0</v>
      </c>
      <c r="S21" s="10">
        <v>0</v>
      </c>
      <c r="T21" s="10">
        <f t="shared" si="3"/>
        <v>2148.6</v>
      </c>
      <c r="U21" s="10">
        <f t="shared" si="0"/>
        <v>1269.4000000000001</v>
      </c>
      <c r="V21" s="10">
        <v>0</v>
      </c>
      <c r="W21" s="10">
        <v>0</v>
      </c>
      <c r="X21" s="10">
        <v>0</v>
      </c>
    </row>
    <row r="22" spans="1:24" s="3" customFormat="1" ht="70.5" customHeight="1" x14ac:dyDescent="0.2">
      <c r="A22" s="16">
        <v>21</v>
      </c>
      <c r="B22" s="8" t="s">
        <v>66</v>
      </c>
      <c r="C22" s="20" t="s">
        <v>65</v>
      </c>
      <c r="D22" s="18" t="s">
        <v>126</v>
      </c>
      <c r="E22" s="9" t="s">
        <v>60</v>
      </c>
      <c r="F22" s="9" t="s">
        <v>109</v>
      </c>
      <c r="G22" s="8" t="s">
        <v>0</v>
      </c>
      <c r="H22" s="10">
        <v>1105</v>
      </c>
      <c r="I22" s="10">
        <v>0</v>
      </c>
      <c r="J22" s="10">
        <v>0</v>
      </c>
      <c r="K22" s="10">
        <v>1000</v>
      </c>
      <c r="L22" s="10">
        <v>250</v>
      </c>
      <c r="M22" s="10">
        <v>0</v>
      </c>
      <c r="N22" s="10">
        <f t="shared" si="1"/>
        <v>2355</v>
      </c>
      <c r="O22" s="10">
        <v>0</v>
      </c>
      <c r="P22" s="10">
        <f t="shared" si="4"/>
        <v>231.55</v>
      </c>
      <c r="Q22" s="10">
        <f t="shared" si="2"/>
        <v>63.15</v>
      </c>
      <c r="R22" s="10">
        <v>0</v>
      </c>
      <c r="S22" s="10">
        <v>0</v>
      </c>
      <c r="T22" s="10">
        <f t="shared" si="3"/>
        <v>294.7</v>
      </c>
      <c r="U22" s="10">
        <f t="shared" si="0"/>
        <v>2060.3000000000002</v>
      </c>
      <c r="V22" s="10">
        <v>0</v>
      </c>
      <c r="W22" s="10">
        <v>0</v>
      </c>
      <c r="X22" s="10">
        <v>0</v>
      </c>
    </row>
    <row r="23" spans="1:24" s="3" customFormat="1" ht="70.5" customHeight="1" x14ac:dyDescent="0.2">
      <c r="A23" s="16">
        <v>22</v>
      </c>
      <c r="B23" s="8" t="s">
        <v>68</v>
      </c>
      <c r="C23" s="21" t="s">
        <v>67</v>
      </c>
      <c r="D23" s="18" t="s">
        <v>126</v>
      </c>
      <c r="E23" s="9" t="s">
        <v>60</v>
      </c>
      <c r="F23" s="9" t="s">
        <v>109</v>
      </c>
      <c r="G23" s="8" t="s">
        <v>0</v>
      </c>
      <c r="H23" s="10">
        <v>1105</v>
      </c>
      <c r="I23" s="10">
        <v>1000</v>
      </c>
      <c r="J23" s="10">
        <v>0</v>
      </c>
      <c r="K23" s="10">
        <v>1000</v>
      </c>
      <c r="L23" s="10">
        <v>250</v>
      </c>
      <c r="M23" s="10">
        <v>0</v>
      </c>
      <c r="N23" s="10">
        <f t="shared" si="1"/>
        <v>3355</v>
      </c>
      <c r="O23" s="10">
        <v>0</v>
      </c>
      <c r="P23" s="10">
        <f t="shared" si="4"/>
        <v>341.55</v>
      </c>
      <c r="Q23" s="10">
        <f t="shared" si="2"/>
        <v>93.149999999999991</v>
      </c>
      <c r="R23" s="10">
        <v>0</v>
      </c>
      <c r="S23" s="10">
        <v>0</v>
      </c>
      <c r="T23" s="10">
        <f t="shared" si="3"/>
        <v>434.7</v>
      </c>
      <c r="U23" s="10">
        <f t="shared" si="0"/>
        <v>2920.3</v>
      </c>
      <c r="V23" s="10">
        <v>0</v>
      </c>
      <c r="W23" s="10">
        <v>0</v>
      </c>
      <c r="X23" s="10">
        <v>0</v>
      </c>
    </row>
    <row r="24" spans="1:24" s="4" customFormat="1" ht="70.5" customHeight="1" x14ac:dyDescent="0.25">
      <c r="A24" s="16">
        <v>23</v>
      </c>
      <c r="B24" s="8" t="s">
        <v>70</v>
      </c>
      <c r="C24" s="21" t="s">
        <v>69</v>
      </c>
      <c r="D24" s="18" t="s">
        <v>126</v>
      </c>
      <c r="E24" s="9" t="s">
        <v>60</v>
      </c>
      <c r="F24" s="9" t="s">
        <v>109</v>
      </c>
      <c r="G24" s="8" t="s">
        <v>0</v>
      </c>
      <c r="H24" s="10">
        <v>1105</v>
      </c>
      <c r="I24" s="10">
        <v>1000</v>
      </c>
      <c r="J24" s="10">
        <v>0</v>
      </c>
      <c r="K24" s="10">
        <v>1000</v>
      </c>
      <c r="L24" s="10">
        <v>250</v>
      </c>
      <c r="M24" s="10">
        <v>0</v>
      </c>
      <c r="N24" s="10">
        <f t="shared" si="1"/>
        <v>3355</v>
      </c>
      <c r="O24" s="10">
        <v>882.8</v>
      </c>
      <c r="P24" s="10">
        <f t="shared" si="4"/>
        <v>341.55</v>
      </c>
      <c r="Q24" s="10">
        <f t="shared" si="2"/>
        <v>93.149999999999991</v>
      </c>
      <c r="R24" s="10">
        <v>0</v>
      </c>
      <c r="S24" s="10">
        <v>0</v>
      </c>
      <c r="T24" s="10">
        <f t="shared" si="3"/>
        <v>1317.5</v>
      </c>
      <c r="U24" s="10">
        <f t="shared" si="0"/>
        <v>2037.5</v>
      </c>
      <c r="V24" s="10">
        <v>0</v>
      </c>
      <c r="W24" s="10">
        <v>0</v>
      </c>
      <c r="X24" s="10">
        <v>0</v>
      </c>
    </row>
    <row r="25" spans="1:24" s="3" customFormat="1" ht="70.5" customHeight="1" x14ac:dyDescent="0.2">
      <c r="A25" s="16">
        <v>24</v>
      </c>
      <c r="B25" s="8" t="s">
        <v>72</v>
      </c>
      <c r="C25" s="21" t="s">
        <v>71</v>
      </c>
      <c r="D25" s="19" t="s">
        <v>127</v>
      </c>
      <c r="E25" s="9" t="s">
        <v>28</v>
      </c>
      <c r="F25" s="9" t="s">
        <v>110</v>
      </c>
      <c r="G25" s="8" t="s">
        <v>0</v>
      </c>
      <c r="H25" s="10">
        <v>3757</v>
      </c>
      <c r="I25" s="10">
        <v>0</v>
      </c>
      <c r="J25" s="10">
        <v>0</v>
      </c>
      <c r="K25" s="10">
        <v>1800</v>
      </c>
      <c r="L25" s="10">
        <v>250</v>
      </c>
      <c r="M25" s="10">
        <v>0</v>
      </c>
      <c r="N25" s="10">
        <f t="shared" si="1"/>
        <v>5807</v>
      </c>
      <c r="O25" s="10">
        <v>0</v>
      </c>
      <c r="P25" s="10">
        <f t="shared" si="4"/>
        <v>666.84</v>
      </c>
      <c r="Q25" s="10">
        <f t="shared" si="2"/>
        <v>166.71</v>
      </c>
      <c r="R25" s="10">
        <v>0</v>
      </c>
      <c r="S25" s="10">
        <v>0</v>
      </c>
      <c r="T25" s="10">
        <f t="shared" si="3"/>
        <v>833.55000000000007</v>
      </c>
      <c r="U25" s="10">
        <f t="shared" si="0"/>
        <v>4973.45</v>
      </c>
      <c r="V25" s="10">
        <v>0</v>
      </c>
      <c r="W25" s="10">
        <v>0</v>
      </c>
      <c r="X25" s="10">
        <v>0</v>
      </c>
    </row>
    <row r="26" spans="1:24" s="3" customFormat="1" ht="70.5" customHeight="1" x14ac:dyDescent="0.2">
      <c r="A26" s="16">
        <v>25</v>
      </c>
      <c r="B26" s="8" t="s">
        <v>74</v>
      </c>
      <c r="C26" s="21" t="s">
        <v>73</v>
      </c>
      <c r="D26" s="19" t="s">
        <v>127</v>
      </c>
      <c r="E26" s="9" t="s">
        <v>31</v>
      </c>
      <c r="F26" s="9" t="s">
        <v>111</v>
      </c>
      <c r="G26" s="8" t="s">
        <v>0</v>
      </c>
      <c r="H26" s="10">
        <v>6759</v>
      </c>
      <c r="I26" s="10">
        <v>1800</v>
      </c>
      <c r="J26" s="10">
        <v>0</v>
      </c>
      <c r="K26" s="10">
        <v>2000</v>
      </c>
      <c r="L26" s="10">
        <v>250</v>
      </c>
      <c r="M26" s="10">
        <v>0</v>
      </c>
      <c r="N26" s="10">
        <f t="shared" si="1"/>
        <v>10809</v>
      </c>
      <c r="O26" s="10">
        <v>0</v>
      </c>
      <c r="P26" s="10">
        <f t="shared" si="4"/>
        <v>1583.85</v>
      </c>
      <c r="Q26" s="10">
        <f t="shared" si="2"/>
        <v>316.77</v>
      </c>
      <c r="R26" s="10">
        <v>0</v>
      </c>
      <c r="S26" s="10">
        <v>246.25</v>
      </c>
      <c r="T26" s="10">
        <f t="shared" si="3"/>
        <v>2146.87</v>
      </c>
      <c r="U26" s="10">
        <f t="shared" si="0"/>
        <v>8662.130000000001</v>
      </c>
      <c r="V26" s="10">
        <v>0</v>
      </c>
      <c r="W26" s="10">
        <v>0</v>
      </c>
      <c r="X26" s="10">
        <v>0</v>
      </c>
    </row>
    <row r="27" spans="1:24" s="5" customFormat="1" ht="70.5" customHeight="1" x14ac:dyDescent="0.2">
      <c r="A27" s="16">
        <v>26</v>
      </c>
      <c r="B27" s="8" t="s">
        <v>76</v>
      </c>
      <c r="C27" s="21" t="s">
        <v>75</v>
      </c>
      <c r="D27" s="19" t="s">
        <v>127</v>
      </c>
      <c r="E27" s="9" t="s">
        <v>28</v>
      </c>
      <c r="F27" s="9" t="s">
        <v>112</v>
      </c>
      <c r="G27" s="8" t="s">
        <v>0</v>
      </c>
      <c r="H27" s="10">
        <v>3757</v>
      </c>
      <c r="I27" s="10">
        <v>0</v>
      </c>
      <c r="J27" s="10">
        <v>0</v>
      </c>
      <c r="K27" s="10">
        <v>1800</v>
      </c>
      <c r="L27" s="10">
        <v>250</v>
      </c>
      <c r="M27" s="10">
        <v>0</v>
      </c>
      <c r="N27" s="10">
        <f t="shared" si="1"/>
        <v>5807</v>
      </c>
      <c r="O27" s="10">
        <v>0</v>
      </c>
      <c r="P27" s="10">
        <f t="shared" si="4"/>
        <v>666.84</v>
      </c>
      <c r="Q27" s="10">
        <f t="shared" si="2"/>
        <v>166.71</v>
      </c>
      <c r="R27" s="10">
        <v>0</v>
      </c>
      <c r="S27" s="10">
        <v>0</v>
      </c>
      <c r="T27" s="10">
        <f t="shared" si="3"/>
        <v>833.55000000000007</v>
      </c>
      <c r="U27" s="10">
        <f t="shared" si="0"/>
        <v>4973.45</v>
      </c>
      <c r="V27" s="10">
        <v>0</v>
      </c>
      <c r="W27" s="10">
        <v>0</v>
      </c>
      <c r="X27" s="10">
        <v>0</v>
      </c>
    </row>
    <row r="28" spans="1:24" s="5" customFormat="1" ht="70.5" customHeight="1" x14ac:dyDescent="0.2">
      <c r="A28" s="16">
        <v>27</v>
      </c>
      <c r="B28" s="8" t="s">
        <v>78</v>
      </c>
      <c r="C28" s="21" t="s">
        <v>77</v>
      </c>
      <c r="D28" s="19" t="s">
        <v>127</v>
      </c>
      <c r="E28" s="9" t="s">
        <v>79</v>
      </c>
      <c r="F28" s="9" t="s">
        <v>112</v>
      </c>
      <c r="G28" s="8" t="s">
        <v>0</v>
      </c>
      <c r="H28" s="10">
        <v>3295</v>
      </c>
      <c r="I28" s="10">
        <v>0</v>
      </c>
      <c r="J28" s="10">
        <v>0</v>
      </c>
      <c r="K28" s="10">
        <v>1800</v>
      </c>
      <c r="L28" s="10">
        <v>250</v>
      </c>
      <c r="M28" s="10">
        <v>0</v>
      </c>
      <c r="N28" s="10">
        <f t="shared" si="1"/>
        <v>5345</v>
      </c>
      <c r="O28" s="10">
        <v>0</v>
      </c>
      <c r="P28" s="10">
        <f t="shared" si="4"/>
        <v>611.4</v>
      </c>
      <c r="Q28" s="10">
        <f t="shared" si="2"/>
        <v>152.85</v>
      </c>
      <c r="R28" s="10">
        <v>0</v>
      </c>
      <c r="S28" s="10">
        <v>0</v>
      </c>
      <c r="T28" s="10">
        <f t="shared" si="3"/>
        <v>764.25</v>
      </c>
      <c r="U28" s="10">
        <f t="shared" si="0"/>
        <v>4580.75</v>
      </c>
      <c r="V28" s="10">
        <v>0</v>
      </c>
      <c r="W28" s="10">
        <v>0</v>
      </c>
      <c r="X28" s="10">
        <v>0</v>
      </c>
    </row>
    <row r="29" spans="1:24" s="6" customFormat="1" ht="70.5" customHeight="1" x14ac:dyDescent="0.25">
      <c r="A29" s="16">
        <v>28</v>
      </c>
      <c r="B29" s="8" t="s">
        <v>81</v>
      </c>
      <c r="C29" s="21" t="s">
        <v>80</v>
      </c>
      <c r="D29" s="19" t="s">
        <v>127</v>
      </c>
      <c r="E29" s="9" t="s">
        <v>28</v>
      </c>
      <c r="F29" s="9" t="s">
        <v>113</v>
      </c>
      <c r="G29" s="8" t="s">
        <v>0</v>
      </c>
      <c r="H29" s="10">
        <v>3757</v>
      </c>
      <c r="I29" s="10">
        <v>1800</v>
      </c>
      <c r="J29" s="10">
        <v>0</v>
      </c>
      <c r="K29" s="10">
        <v>1800</v>
      </c>
      <c r="L29" s="10">
        <v>250</v>
      </c>
      <c r="M29" s="10">
        <v>0</v>
      </c>
      <c r="N29" s="10">
        <f t="shared" si="1"/>
        <v>7607</v>
      </c>
      <c r="O29" s="10">
        <v>0</v>
      </c>
      <c r="P29" s="10">
        <f t="shared" si="4"/>
        <v>956.41000000000008</v>
      </c>
      <c r="Q29" s="10">
        <f t="shared" si="2"/>
        <v>220.70999999999998</v>
      </c>
      <c r="R29" s="10">
        <v>0</v>
      </c>
      <c r="S29" s="10">
        <v>122.33</v>
      </c>
      <c r="T29" s="10">
        <f t="shared" si="3"/>
        <v>1299.45</v>
      </c>
      <c r="U29" s="10">
        <f t="shared" si="0"/>
        <v>6307.55</v>
      </c>
      <c r="V29" s="10">
        <v>0</v>
      </c>
      <c r="W29" s="10">
        <v>0</v>
      </c>
      <c r="X29" s="10">
        <v>0</v>
      </c>
    </row>
    <row r="30" spans="1:24" s="3" customFormat="1" ht="70.5" customHeight="1" x14ac:dyDescent="0.2">
      <c r="A30" s="16">
        <v>29</v>
      </c>
      <c r="B30" s="8" t="s">
        <v>83</v>
      </c>
      <c r="C30" s="21" t="s">
        <v>82</v>
      </c>
      <c r="D30" s="19" t="s">
        <v>127</v>
      </c>
      <c r="E30" s="9" t="s">
        <v>28</v>
      </c>
      <c r="F30" s="9" t="s">
        <v>113</v>
      </c>
      <c r="G30" s="8" t="s">
        <v>0</v>
      </c>
      <c r="H30" s="10">
        <v>3757</v>
      </c>
      <c r="I30" s="10">
        <v>0</v>
      </c>
      <c r="J30" s="10">
        <v>0</v>
      </c>
      <c r="K30" s="10">
        <v>1800</v>
      </c>
      <c r="L30" s="10">
        <v>250</v>
      </c>
      <c r="M30" s="10">
        <v>0</v>
      </c>
      <c r="N30" s="10">
        <f t="shared" si="1"/>
        <v>5807</v>
      </c>
      <c r="O30" s="10">
        <v>0</v>
      </c>
      <c r="P30" s="10">
        <f t="shared" si="4"/>
        <v>666.84</v>
      </c>
      <c r="Q30" s="10">
        <f t="shared" si="2"/>
        <v>166.71</v>
      </c>
      <c r="R30" s="10">
        <v>0</v>
      </c>
      <c r="S30" s="10">
        <v>0</v>
      </c>
      <c r="T30" s="10">
        <f t="shared" si="3"/>
        <v>833.55000000000007</v>
      </c>
      <c r="U30" s="10">
        <f t="shared" si="0"/>
        <v>4973.45</v>
      </c>
      <c r="V30" s="10">
        <v>0</v>
      </c>
      <c r="W30" s="10">
        <v>0</v>
      </c>
      <c r="X30" s="10">
        <v>0</v>
      </c>
    </row>
    <row r="31" spans="1:24" s="3" customFormat="1" ht="70.5" customHeight="1" x14ac:dyDescent="0.2">
      <c r="A31" s="16">
        <v>30</v>
      </c>
      <c r="B31" s="8" t="s">
        <v>88</v>
      </c>
      <c r="C31" s="21" t="s">
        <v>84</v>
      </c>
      <c r="D31" s="19" t="s">
        <v>127</v>
      </c>
      <c r="E31" s="9" t="s">
        <v>85</v>
      </c>
      <c r="F31" s="9" t="s">
        <v>114</v>
      </c>
      <c r="G31" s="8" t="s">
        <v>0</v>
      </c>
      <c r="H31" s="10">
        <v>5373</v>
      </c>
      <c r="I31" s="10">
        <v>2000</v>
      </c>
      <c r="J31" s="10">
        <v>0</v>
      </c>
      <c r="K31" s="10">
        <v>2000</v>
      </c>
      <c r="L31" s="10">
        <v>250</v>
      </c>
      <c r="M31" s="10">
        <v>0</v>
      </c>
      <c r="N31" s="10">
        <f t="shared" si="1"/>
        <v>9623</v>
      </c>
      <c r="O31" s="10">
        <v>573.12</v>
      </c>
      <c r="P31" s="10">
        <f t="shared" si="4"/>
        <v>1312.22</v>
      </c>
      <c r="Q31" s="10">
        <f t="shared" si="2"/>
        <v>281.19</v>
      </c>
      <c r="R31" s="10">
        <v>0</v>
      </c>
      <c r="S31" s="10">
        <v>202.31</v>
      </c>
      <c r="T31" s="10">
        <f t="shared" si="3"/>
        <v>2368.84</v>
      </c>
      <c r="U31" s="10">
        <f t="shared" si="0"/>
        <v>7254.16</v>
      </c>
      <c r="V31" s="10">
        <v>0</v>
      </c>
      <c r="W31" s="10">
        <v>0</v>
      </c>
      <c r="X31" s="10">
        <v>0</v>
      </c>
    </row>
    <row r="32" spans="1:24" s="3" customFormat="1" ht="70.5" customHeight="1" x14ac:dyDescent="0.2">
      <c r="A32" s="16">
        <v>31</v>
      </c>
      <c r="B32" s="8" t="s">
        <v>87</v>
      </c>
      <c r="C32" s="21" t="s">
        <v>86</v>
      </c>
      <c r="D32" s="19" t="s">
        <v>127</v>
      </c>
      <c r="E32" s="9" t="s">
        <v>28</v>
      </c>
      <c r="F32" s="9" t="s">
        <v>115</v>
      </c>
      <c r="G32" s="8" t="s">
        <v>0</v>
      </c>
      <c r="H32" s="10">
        <v>3757</v>
      </c>
      <c r="I32" s="10">
        <v>1800</v>
      </c>
      <c r="J32" s="10">
        <v>0</v>
      </c>
      <c r="K32" s="10">
        <v>1800</v>
      </c>
      <c r="L32" s="10">
        <v>250</v>
      </c>
      <c r="M32" s="10">
        <v>0</v>
      </c>
      <c r="N32" s="10">
        <f t="shared" si="1"/>
        <v>7607</v>
      </c>
      <c r="O32" s="10">
        <v>0</v>
      </c>
      <c r="P32" s="10">
        <f t="shared" si="4"/>
        <v>956.41000000000008</v>
      </c>
      <c r="Q32" s="10">
        <f t="shared" si="2"/>
        <v>220.70999999999998</v>
      </c>
      <c r="R32" s="10">
        <v>0</v>
      </c>
      <c r="S32" s="10">
        <v>56.95</v>
      </c>
      <c r="T32" s="10">
        <f t="shared" si="3"/>
        <v>1234.0700000000002</v>
      </c>
      <c r="U32" s="10">
        <f t="shared" si="0"/>
        <v>6372.93</v>
      </c>
      <c r="V32" s="10">
        <v>0</v>
      </c>
      <c r="W32" s="10">
        <v>0</v>
      </c>
      <c r="X32" s="10">
        <v>0</v>
      </c>
    </row>
  </sheetData>
  <sheetProtection autoFilter="0"/>
  <autoFilter ref="A1:U32"/>
  <printOptions horizontalCentered="1"/>
  <pageMargins left="0" right="0" top="0.98425196850393704" bottom="2.0078740157480315" header="0" footer="0"/>
  <pageSetup paperSize="14" scale="34" orientation="landscape" r:id="rId1"/>
  <headerFooter>
    <oddHeader>&amp;L&amp;G&amp;C&amp;"Arial Narrow,Negrita"&amp;16DIRECCIÓN DE RECURSOS HUMANOS
PERSONAL PERMANENTE - RENGLÓN 011
OCTUBRE 2016</oddHeader>
    <oddFooter>&amp;L&amp;"-,Negrita"Elaborado por:____________________________________________&amp;CPágina &amp;P de &amp;N&amp;R&amp;"-,Negrita"Vo.Bo.:______________________________________</oddFooter>
  </headerFooter>
  <rowBreaks count="1" manualBreakCount="1">
    <brk id="16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RENGLÓN 011</vt:lpstr>
      <vt:lpstr>'RENGLÓN 011'!Área_de_impresión</vt:lpstr>
      <vt:lpstr>'RENGLÓN 011'!Títulos_a_imprimir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Chur</dc:creator>
  <cp:lastModifiedBy>Carmen Del Cid</cp:lastModifiedBy>
  <cp:lastPrinted>2016-11-18T14:44:49Z</cp:lastPrinted>
  <dcterms:created xsi:type="dcterms:W3CDTF">2016-11-14T19:26:37Z</dcterms:created>
  <dcterms:modified xsi:type="dcterms:W3CDTF">2016-11-21T21:07:24Z</dcterms:modified>
</cp:coreProperties>
</file>