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ajuarez\Desktop\majuarez\Documents\DOCUMENTOS AREA DE NOMINA\RRHH-2023\Unidad de Información Pública\Junio\Información Articulos 10 de LAIP\Numeral 4\Personal 011\"/>
    </mc:Choice>
  </mc:AlternateContent>
  <xr:revisionPtr revIDLastSave="0" documentId="13_ncr:1_{DD925863-5D46-49A7-985E-B7B0F642D6A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PERMANENTE'!$A$1:$M$45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G38" i="1" l="1"/>
  <c r="L38" i="1"/>
  <c r="K38" i="1"/>
  <c r="H38" i="1"/>
  <c r="L29" i="1"/>
  <c r="K29" i="1"/>
  <c r="J29" i="1"/>
  <c r="H29" i="1"/>
  <c r="G29" i="1"/>
  <c r="M29" i="1" s="1"/>
  <c r="L28" i="1"/>
  <c r="K28" i="1"/>
  <c r="J28" i="1"/>
  <c r="H28" i="1"/>
  <c r="G28" i="1"/>
  <c r="L26" i="1"/>
  <c r="K26" i="1"/>
  <c r="H26" i="1"/>
  <c r="G26" i="1"/>
  <c r="L24" i="1"/>
  <c r="K24" i="1"/>
  <c r="H24" i="1"/>
  <c r="G24" i="1"/>
  <c r="M38" i="1" l="1"/>
  <c r="M24" i="1"/>
  <c r="L40" i="1" l="1"/>
  <c r="K40" i="1"/>
  <c r="H40" i="1"/>
  <c r="G40" i="1"/>
  <c r="G18" i="1" l="1"/>
  <c r="L18" i="1"/>
  <c r="L16" i="1"/>
  <c r="K16" i="1"/>
  <c r="H16" i="1"/>
  <c r="G16" i="1"/>
  <c r="M16" i="1" s="1"/>
  <c r="M18" i="1" l="1"/>
  <c r="L43" i="1"/>
  <c r="K43" i="1"/>
  <c r="H43" i="1"/>
  <c r="G43" i="1"/>
  <c r="L39" i="1"/>
  <c r="K39" i="1"/>
  <c r="H39" i="1"/>
  <c r="G39" i="1"/>
  <c r="M39" i="1" l="1"/>
  <c r="M9" i="1"/>
  <c r="L5" i="1" l="1"/>
  <c r="K5" i="1"/>
  <c r="H5" i="1"/>
  <c r="G5" i="1"/>
  <c r="M5" i="1" l="1"/>
  <c r="L20" i="1" l="1"/>
  <c r="K20" i="1"/>
  <c r="H20" i="1"/>
  <c r="G20" i="1"/>
  <c r="L8" i="1"/>
  <c r="K8" i="1"/>
  <c r="J8" i="1"/>
  <c r="H8" i="1"/>
  <c r="G8" i="1"/>
  <c r="L7" i="1"/>
  <c r="K7" i="1"/>
  <c r="J7" i="1"/>
  <c r="H7" i="1"/>
  <c r="G7" i="1"/>
  <c r="M8" i="1" l="1"/>
  <c r="M20" i="1" l="1"/>
  <c r="L46" i="1" l="1"/>
  <c r="K46" i="1"/>
  <c r="G46" i="1"/>
  <c r="M46" i="1" s="1"/>
  <c r="L45" i="1"/>
  <c r="K45" i="1"/>
  <c r="G45" i="1"/>
  <c r="M44" i="1"/>
  <c r="M43" i="1"/>
  <c r="M42" i="1"/>
  <c r="M41" i="1"/>
  <c r="M40" i="1"/>
  <c r="M37" i="1"/>
  <c r="L35" i="1"/>
  <c r="K35" i="1"/>
  <c r="G35" i="1"/>
  <c r="L34" i="1"/>
  <c r="K34" i="1"/>
  <c r="G34" i="1"/>
  <c r="M33" i="1"/>
  <c r="M32" i="1"/>
  <c r="M31" i="1"/>
  <c r="L30" i="1"/>
  <c r="K30" i="1"/>
  <c r="G30" i="1"/>
  <c r="M28" i="1"/>
  <c r="M27" i="1"/>
  <c r="M25" i="1"/>
  <c r="L23" i="1"/>
  <c r="K23" i="1"/>
  <c r="G23" i="1"/>
  <c r="L22" i="1"/>
  <c r="K22" i="1"/>
  <c r="G22" i="1"/>
  <c r="M21" i="1"/>
  <c r="L19" i="1"/>
  <c r="K19" i="1"/>
  <c r="G19" i="1"/>
  <c r="L17" i="1"/>
  <c r="G17" i="1"/>
  <c r="L15" i="1"/>
  <c r="G15" i="1"/>
  <c r="M14" i="1"/>
  <c r="L13" i="1"/>
  <c r="K13" i="1"/>
  <c r="G13" i="1"/>
  <c r="L12" i="1"/>
  <c r="K12" i="1"/>
  <c r="G12" i="1"/>
  <c r="L11" i="1"/>
  <c r="K11" i="1"/>
  <c r="G11" i="1"/>
  <c r="L10" i="1"/>
  <c r="K10" i="1"/>
  <c r="G10" i="1"/>
  <c r="M7" i="1"/>
  <c r="M6" i="1"/>
  <c r="M4" i="1"/>
  <c r="M3" i="1"/>
  <c r="L2" i="1"/>
  <c r="K2" i="1"/>
  <c r="J2" i="1"/>
  <c r="H2" i="1"/>
  <c r="G2" i="1"/>
  <c r="M17" i="1" l="1"/>
  <c r="M11" i="1"/>
  <c r="M30" i="1"/>
  <c r="M12" i="1"/>
  <c r="M26" i="1"/>
  <c r="M23" i="1"/>
  <c r="M10" i="1"/>
  <c r="M34" i="1"/>
  <c r="M35" i="1"/>
  <c r="M2" i="1"/>
  <c r="M13" i="1"/>
  <c r="M15" i="1"/>
  <c r="M19" i="1"/>
  <c r="M22" i="1"/>
  <c r="M45" i="1"/>
</calcChain>
</file>

<file path=xl/sharedStrings.xml><?xml version="1.0" encoding="utf-8"?>
<sst xmlns="http://schemas.openxmlformats.org/spreadsheetml/2006/main" count="241" uniqueCount="119">
  <si>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</si>
  <si>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</si>
  <si>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</si>
  <si>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</si>
  <si>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</si>
  <si>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</si>
  <si>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</si>
  <si>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POR ANTIGÜEDAD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</si>
  <si>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</si>
  <si>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</si>
  <si>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</si>
  <si>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</si>
  <si>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</si>
  <si>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</si>
  <si>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</si>
  <si>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HECTOR ERNESTO ORELLANA GARCIA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</si>
  <si>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</si>
  <si>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</si>
  <si>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</si>
  <si>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</si>
  <si>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</si>
  <si>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</si>
  <si>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</si>
  <si>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</si>
  <si>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</si>
  <si>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</si>
  <si>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INVENTARIOS</t>
  </si>
  <si>
    <t>JEFE DE PRESUPUESTO</t>
  </si>
  <si>
    <t>JEFE DE CONTABILIDAD</t>
  </si>
  <si>
    <t>JEFE DE TESORERÍA</t>
  </si>
  <si>
    <t>ALMA ROSA DEL CARMEN GARRIDO NAVAS</t>
  </si>
  <si>
    <t>PROCURADOR</t>
  </si>
  <si>
    <t>IRIS YOJANA MONTES DE OCA LEAL</t>
  </si>
  <si>
    <t>ENCARGADA DE UIP</t>
  </si>
  <si>
    <t>EMILY VALENTINA DEL ROSARIO ENRIQUEZ TUNCHE</t>
  </si>
  <si>
    <t>ANALISTA DE COMPRAS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</si>
  <si>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</si>
  <si>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</si>
  <si>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</si>
  <si>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</si>
  <si>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</si>
  <si>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</si>
  <si>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</si>
  <si>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GILMER ROLANDO HERRERA TARACENA</t>
  </si>
  <si>
    <t>MENSAJERO</t>
  </si>
  <si>
    <t>JEFE DE SERVICIOS GENERALES</t>
  </si>
  <si>
    <t>HECTOR DAVID ARENAS GALVEZ</t>
  </si>
  <si>
    <t>GUARDIAN</t>
  </si>
  <si>
    <t>MARIO CHITIG COLON</t>
  </si>
  <si>
    <t>JOSE ANGEL GABRIEL COC CUCUL</t>
  </si>
  <si>
    <t>VICTOR MANUEL DE JESUS CHAVAC CARRILLO</t>
  </si>
  <si>
    <t>JULIO CESAR SIPAC TELEGUARIO</t>
  </si>
  <si>
    <t>TRABAJADOR ESPECIALIZADO JEFE II</t>
  </si>
  <si>
    <t>SUPERVISOR DE GUARDIANES</t>
  </si>
  <si>
    <t>CARLOS EDUARDO RIVAS</t>
  </si>
  <si>
    <t>JEFE DE COMPRAS Y CONTRATACIONES</t>
  </si>
  <si>
    <t>SAMUEL RODOLFO GUTIERREZ SANTIAGO</t>
  </si>
  <si>
    <t>ASISTENTE ROFESIONAL II</t>
  </si>
  <si>
    <t>ENCARGADO ARCHIVO GENERAL ST</t>
  </si>
  <si>
    <t>JULIO DANIEL MÉNDEZ MELGAR</t>
  </si>
  <si>
    <t>ASESOR JURIDICO LABORAL DE RRHH</t>
  </si>
  <si>
    <t>MARIANA JHAZMIN ALVAREZ MURALLES</t>
  </si>
  <si>
    <t>JEFE DE ADMISIÓN</t>
  </si>
  <si>
    <t>WALFRE RICARDO ESTRADA TOBAR</t>
  </si>
  <si>
    <t>JEFE DE GESTIÓN</t>
  </si>
  <si>
    <t>MARTINA JUAREZ COCHE DE MORALES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</si>
  <si>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</si>
  <si>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</si>
  <si>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</si>
  <si>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</si>
  <si>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</si>
  <si>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</si>
  <si>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JEFE DE MONITOREO Y ESTADÍSTICA</t>
  </si>
  <si>
    <t>ANALISTA DE MONITOREO Y ESTADÍSTICA</t>
  </si>
  <si>
    <t>ANALISTA DE SEGURIDAD INTERIOR Y EXTERIOR</t>
  </si>
  <si>
    <t>ALMA YASMIN MENDOZA GUZMAN</t>
  </si>
  <si>
    <t>ASESOR PROFESIONAL ESPECIALIZADO I</t>
  </si>
  <si>
    <t>JEFE RIESGOS Y AMENAZAS</t>
  </si>
  <si>
    <t>ANALISTA DE RIESGOS Y AMENAZAS</t>
  </si>
  <si>
    <t>THELMI ELIZABETH GOMEZ ALVAREZ</t>
  </si>
  <si>
    <t>DIANA GABRIELA MARTINEZ ARAGON</t>
  </si>
  <si>
    <t>PROFESIONAL I</t>
  </si>
  <si>
    <t>BRYAN ALEJANDRO HERRERA GALICIA</t>
  </si>
  <si>
    <t>JEFE DE TELECOMUNICACIONES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</si>
  <si>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</si>
  <si>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</si>
  <si>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</si>
  <si>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</si>
  <si>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</si>
  <si>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</si>
  <si>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</si>
  <si>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</si>
  <si>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</si>
  <si>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</si>
  <si>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</si>
  <si>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</si>
  <si>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EFREN ALEXANDER LÓPEZ MORALES</t>
  </si>
  <si>
    <t>SONIA LISSETTE HERNANDEZ GONZALEZ</t>
  </si>
  <si>
    <t>NEHEMIAS LEONEL GARCIA CARDOZA</t>
  </si>
  <si>
    <t>MARCO ANTONIO ALVAREZ GARCIA</t>
  </si>
  <si>
    <t>MARIA JOSE TUCUX PACAJA</t>
  </si>
  <si>
    <t>JAKALINE MICHELL ALBERTINA ARMAS BARRIOS</t>
  </si>
  <si>
    <t>VANESSA MARIN CASTRO DE GUEVARA</t>
  </si>
  <si>
    <t xml:space="preserve">EVELYN ELLIZABETH ESPINA SÁNCHEZ </t>
  </si>
  <si>
    <t>ELISA MARÍA ALEJANDRA ESCOBAR CASTAÑEDA</t>
  </si>
  <si>
    <t>EVELYN LILIANA VALDEZ HIGUEROS</t>
  </si>
  <si>
    <t>ERICK FERNANDO CHANG MARROQUIN</t>
  </si>
  <si>
    <t>JOSELYN MARIA DEL ROSARIO MOLLINEDO HERNANDEZ</t>
  </si>
  <si>
    <t>SECRETARIO EJECUTIVO I</t>
  </si>
  <si>
    <t>RECEPCIONISTA</t>
  </si>
  <si>
    <t>JAKELINE FRANCISCA MARROQUIN SALAZAR</t>
  </si>
  <si>
    <t>BYRÓN ADOLFO AGUILAR GÓMEZ</t>
  </si>
  <si>
    <t>KEVIN ESTUARDO TZUL ASIG</t>
  </si>
  <si>
    <t xml:space="preserve">CESAR JAVIER ALVAREZ OBANDO </t>
  </si>
  <si>
    <t>BARBARA ALEJANDRA MORALES MAZARIEGOS</t>
  </si>
  <si>
    <t>JENNIFER ESTEFANIA JUAREZ REYES (FINALIZACIÓN DE SUSPENSION DEL IGSS A PARTIR DEL 05/06/2023)</t>
  </si>
  <si>
    <t>RODOLFO RENE CORZO ZAMORA</t>
  </si>
  <si>
    <t>ANALISTA DE ESTRATÉGIA</t>
  </si>
  <si>
    <t>DIRECCION DE POLITICA Y ESTRATEGIA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</si>
</sst>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0.5"/>
      <name val="Arial Narrow"/>
      <family val="2"/>
    </font>
    <font>
      <sz val="10.5"/>
      <color theme="1"/>
      <name val="Arial Narrow"/>
      <family val="2"/>
    </font>
    <font>
      <sz val="10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Normal="100" zoomScalePageLayoutView="95" workbookViewId="0">
      <selection activeCell="B1" sqref="B1"/>
    </sheetView>
  </sheetViews>
  <sheetFormatPr baseColWidth="10" defaultRowHeight="15" x14ac:dyDescent="0.25"/>
  <cols>
    <col min="1" max="1" width="4.5703125" customWidth="1"/>
    <col min="2" max="2" width="35.140625" customWidth="1"/>
    <col min="3" max="3" width="9.5703125" customWidth="1"/>
    <col min="4" max="4" width="28.5703125" customWidth="1"/>
    <col min="5" max="5" width="42.5703125" customWidth="1"/>
    <col min="6" max="6" width="27.28515625" customWidth="1"/>
    <col min="7" max="7" width="12.7109375" customWidth="1"/>
    <col min="8" max="8" width="13.5703125" customWidth="1"/>
    <col min="9" max="9" width="11.7109375" customWidth="1"/>
    <col min="10" max="10" width="13" customWidth="1"/>
    <col min="11" max="12" width="12.5703125" customWidth="1"/>
    <col min="13" max="13" width="12.7109375" customWidth="1"/>
    <col min="14" max="16" width="9.5703125" customWidth="1"/>
  </cols>
  <sheetData>
    <row r="1" spans="1:16" ht="37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2" t="s">
        <v>13</v>
      </c>
      <c r="P1" s="2" t="s">
        <v>14</v>
      </c>
    </row>
    <row r="2" spans="1:16" ht="39.950000000000003" customHeight="1" x14ac:dyDescent="0.25">
      <c r="A2" s="3">
        <v>1</v>
      </c>
      <c r="B2" s="4" t="s">
        <v>15</v>
      </c>
      <c r="C2" s="5" t="s">
        <v>16</v>
      </c>
      <c r="D2" s="6" t="s">
        <v>17</v>
      </c>
      <c r="E2" s="6" t="s">
        <v>18</v>
      </c>
      <c r="F2" s="6" t="s">
        <v>85</v>
      </c>
      <c r="G2" s="7">
        <f>17500</f>
        <v>17500</v>
      </c>
      <c r="H2" s="7">
        <f>6000</f>
        <v>6000</v>
      </c>
      <c r="I2" s="7">
        <v>0</v>
      </c>
      <c r="J2" s="7">
        <f>375</f>
        <v>375</v>
      </c>
      <c r="K2" s="7">
        <f>6000</f>
        <v>6000</v>
      </c>
      <c r="L2" s="7">
        <f>250</f>
        <v>250</v>
      </c>
      <c r="M2" s="7">
        <f>(G2+H2+J2+K2+L2+I2)</f>
        <v>30125</v>
      </c>
      <c r="N2" s="7">
        <v>0</v>
      </c>
      <c r="O2" s="7">
        <v>0</v>
      </c>
      <c r="P2" s="7">
        <v>0</v>
      </c>
    </row>
    <row r="3" spans="1:16" ht="39.950000000000003" customHeight="1" x14ac:dyDescent="0.25">
      <c r="A3" s="3">
        <v>2</v>
      </c>
      <c r="B3" s="4" t="s">
        <v>101</v>
      </c>
      <c r="C3" s="8" t="s">
        <v>16</v>
      </c>
      <c r="D3" s="6" t="s">
        <v>19</v>
      </c>
      <c r="E3" s="6" t="s">
        <v>20</v>
      </c>
      <c r="F3" s="6" t="s">
        <v>85</v>
      </c>
      <c r="G3" s="7">
        <v>2604</v>
      </c>
      <c r="H3" s="7">
        <v>1750</v>
      </c>
      <c r="I3" s="7">
        <v>0</v>
      </c>
      <c r="J3" s="7">
        <v>0</v>
      </c>
      <c r="K3" s="7">
        <v>1600</v>
      </c>
      <c r="L3" s="7">
        <v>250</v>
      </c>
      <c r="M3" s="7">
        <f>(G3+H3+J3+K3+L3+I3)</f>
        <v>6204</v>
      </c>
      <c r="N3" s="7">
        <v>0</v>
      </c>
      <c r="O3" s="7">
        <v>0</v>
      </c>
      <c r="P3" s="7">
        <v>0</v>
      </c>
    </row>
    <row r="4" spans="1:16" ht="39.950000000000003" customHeight="1" x14ac:dyDescent="0.25">
      <c r="A4" s="3">
        <v>3</v>
      </c>
      <c r="B4" s="4" t="s">
        <v>21</v>
      </c>
      <c r="C4" s="9" t="s">
        <v>16</v>
      </c>
      <c r="D4" s="6" t="s">
        <v>22</v>
      </c>
      <c r="E4" s="6" t="s">
        <v>93</v>
      </c>
      <c r="F4" s="6" t="s">
        <v>85</v>
      </c>
      <c r="G4" s="7">
        <v>3757</v>
      </c>
      <c r="H4" s="7">
        <v>1800</v>
      </c>
      <c r="I4" s="7">
        <v>0</v>
      </c>
      <c r="J4" s="7">
        <v>0</v>
      </c>
      <c r="K4" s="7">
        <v>1800</v>
      </c>
      <c r="L4" s="7">
        <v>250</v>
      </c>
      <c r="M4" s="7">
        <f>(G4+H4+J4+K4+L4+I4)</f>
        <v>7607</v>
      </c>
      <c r="N4" s="7">
        <v>0</v>
      </c>
      <c r="O4" s="7">
        <v>0</v>
      </c>
      <c r="P4" s="7">
        <v>0</v>
      </c>
    </row>
    <row r="5" spans="1:16" ht="39.950000000000003" customHeight="1" x14ac:dyDescent="0.25">
      <c r="A5" s="3">
        <v>4</v>
      </c>
      <c r="B5" s="4" t="s">
        <v>110</v>
      </c>
      <c r="C5" s="8" t="s">
        <v>16</v>
      </c>
      <c r="D5" s="6" t="s">
        <v>24</v>
      </c>
      <c r="E5" s="6" t="s">
        <v>94</v>
      </c>
      <c r="F5" s="6" t="s">
        <v>95</v>
      </c>
      <c r="G5" s="7">
        <f>2441</f>
        <v>2441</v>
      </c>
      <c r="H5" s="7">
        <f>1750</f>
        <v>1750</v>
      </c>
      <c r="I5" s="7">
        <v>0</v>
      </c>
      <c r="J5" s="7">
        <v>0</v>
      </c>
      <c r="K5" s="7">
        <f>1400</f>
        <v>1400</v>
      </c>
      <c r="L5" s="7">
        <f>250</f>
        <v>250</v>
      </c>
      <c r="M5" s="7">
        <f>(G5+H5+J5+K5+L5+I5)</f>
        <v>5841</v>
      </c>
      <c r="N5" s="7">
        <v>0</v>
      </c>
      <c r="O5" s="7">
        <v>0</v>
      </c>
      <c r="P5" s="7">
        <v>0</v>
      </c>
    </row>
    <row r="6" spans="1:16" ht="39.950000000000003" customHeight="1" x14ac:dyDescent="0.25">
      <c r="A6" s="3">
        <v>5</v>
      </c>
      <c r="B6" s="4" t="s">
        <v>102</v>
      </c>
      <c r="C6" s="8" t="s">
        <v>16</v>
      </c>
      <c r="D6" s="6" t="s">
        <v>25</v>
      </c>
      <c r="E6" s="6" t="s">
        <v>26</v>
      </c>
      <c r="F6" s="6" t="s">
        <v>86</v>
      </c>
      <c r="G6" s="7">
        <v>6759</v>
      </c>
      <c r="H6" s="7">
        <v>2000</v>
      </c>
      <c r="I6" s="7">
        <v>0</v>
      </c>
      <c r="J6" s="7">
        <v>375</v>
      </c>
      <c r="K6" s="7">
        <v>2000</v>
      </c>
      <c r="L6" s="7">
        <v>250</v>
      </c>
      <c r="M6" s="7">
        <f>(G6+H6+J6+K6+L6+I6)</f>
        <v>11384</v>
      </c>
      <c r="N6" s="7">
        <v>0</v>
      </c>
      <c r="O6" s="7">
        <v>0</v>
      </c>
      <c r="P6" s="7">
        <v>0</v>
      </c>
    </row>
    <row r="7" spans="1:16" ht="39.950000000000003" customHeight="1" x14ac:dyDescent="0.25">
      <c r="A7" s="3">
        <v>6</v>
      </c>
      <c r="B7" s="4" t="s">
        <v>96</v>
      </c>
      <c r="C7" s="8" t="s">
        <v>16</v>
      </c>
      <c r="D7" s="6" t="s">
        <v>25</v>
      </c>
      <c r="E7" s="6" t="s">
        <v>27</v>
      </c>
      <c r="F7" s="6" t="s">
        <v>86</v>
      </c>
      <c r="G7" s="7">
        <f>6759</f>
        <v>6759</v>
      </c>
      <c r="H7" s="7">
        <f>2000</f>
        <v>2000</v>
      </c>
      <c r="I7" s="7">
        <v>0</v>
      </c>
      <c r="J7" s="7">
        <f>375</f>
        <v>375</v>
      </c>
      <c r="K7" s="7">
        <f>2000</f>
        <v>2000</v>
      </c>
      <c r="L7" s="7">
        <f>250</f>
        <v>250</v>
      </c>
      <c r="M7" s="7">
        <f t="shared" ref="M7:M46" si="0">(G7+H7+J7+K7+L7+I7)</f>
        <v>11384</v>
      </c>
      <c r="N7" s="7">
        <v>0</v>
      </c>
      <c r="O7" s="7">
        <v>0</v>
      </c>
      <c r="P7" s="7">
        <v>0</v>
      </c>
    </row>
    <row r="8" spans="1:16" ht="39.950000000000003" customHeight="1" x14ac:dyDescent="0.25">
      <c r="A8" s="3">
        <v>7</v>
      </c>
      <c r="B8" s="4" t="s">
        <v>97</v>
      </c>
      <c r="C8" s="8" t="s">
        <v>16</v>
      </c>
      <c r="D8" s="6" t="s">
        <v>25</v>
      </c>
      <c r="E8" s="6" t="s">
        <v>28</v>
      </c>
      <c r="F8" s="6" t="s">
        <v>86</v>
      </c>
      <c r="G8" s="7">
        <f>6759</f>
        <v>6759</v>
      </c>
      <c r="H8" s="7">
        <f>2000</f>
        <v>2000</v>
      </c>
      <c r="I8" s="7">
        <v>0</v>
      </c>
      <c r="J8" s="7">
        <f>375</f>
        <v>375</v>
      </c>
      <c r="K8" s="7">
        <f>2000</f>
        <v>2000</v>
      </c>
      <c r="L8" s="7">
        <f>250</f>
        <v>250</v>
      </c>
      <c r="M8" s="7">
        <f t="shared" ref="M8" si="1">(G8+H8+J8+K8+L8+I8)</f>
        <v>11384</v>
      </c>
      <c r="N8" s="7">
        <v>0</v>
      </c>
      <c r="O8" s="7">
        <v>0</v>
      </c>
      <c r="P8" s="7">
        <v>0</v>
      </c>
    </row>
    <row r="9" spans="1:16" ht="44.25" customHeight="1" x14ac:dyDescent="0.25">
      <c r="A9" s="3">
        <v>8</v>
      </c>
      <c r="B9" s="4" t="s">
        <v>103</v>
      </c>
      <c r="C9" s="8" t="s">
        <v>16</v>
      </c>
      <c r="D9" s="6" t="s">
        <v>25</v>
      </c>
      <c r="E9" s="6" t="s">
        <v>29</v>
      </c>
      <c r="F9" s="6" t="s">
        <v>86</v>
      </c>
      <c r="G9" s="7">
        <v>6759</v>
      </c>
      <c r="H9" s="7">
        <v>2000</v>
      </c>
      <c r="I9" s="7">
        <v>0</v>
      </c>
      <c r="J9" s="7">
        <v>375</v>
      </c>
      <c r="K9" s="7">
        <v>2000</v>
      </c>
      <c r="L9" s="7">
        <v>250</v>
      </c>
      <c r="M9" s="7">
        <f>(G9+H9+J9+K9+L9+I9)</f>
        <v>11384</v>
      </c>
      <c r="N9" s="7">
        <v>0</v>
      </c>
      <c r="O9" s="7">
        <v>0</v>
      </c>
      <c r="P9" s="7">
        <v>0</v>
      </c>
    </row>
    <row r="10" spans="1:16" ht="39.950000000000003" customHeight="1" x14ac:dyDescent="0.25">
      <c r="A10" s="3">
        <v>9</v>
      </c>
      <c r="B10" s="4" t="s">
        <v>30</v>
      </c>
      <c r="C10" s="8" t="s">
        <v>16</v>
      </c>
      <c r="D10" s="6" t="s">
        <v>22</v>
      </c>
      <c r="E10" s="6" t="s">
        <v>31</v>
      </c>
      <c r="F10" s="6" t="s">
        <v>87</v>
      </c>
      <c r="G10" s="7">
        <f>3757</f>
        <v>3757</v>
      </c>
      <c r="H10" s="7">
        <v>1800</v>
      </c>
      <c r="I10" s="7">
        <v>0</v>
      </c>
      <c r="J10" s="7">
        <v>0</v>
      </c>
      <c r="K10" s="7">
        <f>1800</f>
        <v>1800</v>
      </c>
      <c r="L10" s="7">
        <f>250</f>
        <v>250</v>
      </c>
      <c r="M10" s="7">
        <f>(G10+H10+J10+K10+L10+I10)</f>
        <v>7607</v>
      </c>
      <c r="N10" s="7">
        <v>0</v>
      </c>
      <c r="O10" s="7">
        <v>0</v>
      </c>
      <c r="P10" s="7">
        <v>0</v>
      </c>
    </row>
    <row r="11" spans="1:16" ht="39.950000000000003" customHeight="1" x14ac:dyDescent="0.25">
      <c r="A11" s="3">
        <v>10</v>
      </c>
      <c r="B11" s="4" t="s">
        <v>32</v>
      </c>
      <c r="C11" s="9" t="s">
        <v>16</v>
      </c>
      <c r="D11" s="6" t="s">
        <v>22</v>
      </c>
      <c r="E11" s="10" t="s">
        <v>33</v>
      </c>
      <c r="F11" s="6" t="s">
        <v>88</v>
      </c>
      <c r="G11" s="7">
        <f>3757</f>
        <v>3757</v>
      </c>
      <c r="H11" s="7">
        <v>1800</v>
      </c>
      <c r="I11" s="7">
        <v>0</v>
      </c>
      <c r="J11" s="7">
        <v>0</v>
      </c>
      <c r="K11" s="7">
        <f>1800</f>
        <v>1800</v>
      </c>
      <c r="L11" s="7">
        <f>250</f>
        <v>250</v>
      </c>
      <c r="M11" s="7">
        <f>(G11+H11+J11+K11+L11+I11)</f>
        <v>7607</v>
      </c>
      <c r="N11" s="7">
        <v>0</v>
      </c>
      <c r="O11" s="7">
        <v>0</v>
      </c>
      <c r="P11" s="7">
        <v>0</v>
      </c>
    </row>
    <row r="12" spans="1:16" ht="39.950000000000003" customHeight="1" x14ac:dyDescent="0.25">
      <c r="A12" s="3">
        <v>11</v>
      </c>
      <c r="B12" s="4" t="s">
        <v>34</v>
      </c>
      <c r="C12" s="8" t="s">
        <v>16</v>
      </c>
      <c r="D12" s="6" t="s">
        <v>22</v>
      </c>
      <c r="E12" s="6" t="s">
        <v>35</v>
      </c>
      <c r="F12" s="6" t="s">
        <v>88</v>
      </c>
      <c r="G12" s="7">
        <f>3757</f>
        <v>3757</v>
      </c>
      <c r="H12" s="7">
        <v>1800</v>
      </c>
      <c r="I12" s="7">
        <v>0</v>
      </c>
      <c r="J12" s="7">
        <v>0</v>
      </c>
      <c r="K12" s="7">
        <f>1800</f>
        <v>1800</v>
      </c>
      <c r="L12" s="7">
        <f>250</f>
        <v>250</v>
      </c>
      <c r="M12" s="7">
        <f>(G12+H12+J12+K12+L12+I12)</f>
        <v>7607</v>
      </c>
      <c r="N12" s="7">
        <v>0</v>
      </c>
      <c r="O12" s="7">
        <v>0</v>
      </c>
      <c r="P12" s="7">
        <v>0</v>
      </c>
    </row>
    <row r="13" spans="1:16" ht="39.950000000000003" customHeight="1" x14ac:dyDescent="0.25">
      <c r="A13" s="3">
        <v>12</v>
      </c>
      <c r="B13" s="4" t="s">
        <v>36</v>
      </c>
      <c r="C13" s="8" t="s">
        <v>16</v>
      </c>
      <c r="D13" s="6" t="s">
        <v>25</v>
      </c>
      <c r="E13" s="6" t="s">
        <v>37</v>
      </c>
      <c r="F13" s="6" t="s">
        <v>88</v>
      </c>
      <c r="G13" s="7">
        <f>6759</f>
        <v>6759</v>
      </c>
      <c r="H13" s="7">
        <v>2000</v>
      </c>
      <c r="I13" s="7">
        <v>0</v>
      </c>
      <c r="J13" s="7">
        <v>0</v>
      </c>
      <c r="K13" s="7">
        <f>2000</f>
        <v>2000</v>
      </c>
      <c r="L13" s="7">
        <f>250</f>
        <v>250</v>
      </c>
      <c r="M13" s="7">
        <f>(G13+H13+J13+K13+L13+I13)</f>
        <v>11009</v>
      </c>
      <c r="N13" s="7">
        <v>0</v>
      </c>
      <c r="O13" s="7">
        <v>0</v>
      </c>
      <c r="P13" s="7">
        <v>0</v>
      </c>
    </row>
    <row r="14" spans="1:16" ht="39.950000000000003" customHeight="1" x14ac:dyDescent="0.25">
      <c r="A14" s="3">
        <v>13</v>
      </c>
      <c r="B14" s="4" t="s">
        <v>98</v>
      </c>
      <c r="C14" s="8" t="s">
        <v>16</v>
      </c>
      <c r="D14" s="6" t="s">
        <v>38</v>
      </c>
      <c r="E14" s="6" t="s">
        <v>39</v>
      </c>
      <c r="F14" s="6" t="s">
        <v>88</v>
      </c>
      <c r="G14" s="7">
        <v>1105</v>
      </c>
      <c r="H14" s="7">
        <v>1600</v>
      </c>
      <c r="I14" s="7">
        <v>0</v>
      </c>
      <c r="J14" s="7">
        <v>0</v>
      </c>
      <c r="K14" s="7">
        <v>1000</v>
      </c>
      <c r="L14" s="7">
        <v>250</v>
      </c>
      <c r="M14" s="7">
        <f t="shared" si="0"/>
        <v>3955</v>
      </c>
      <c r="N14" s="7">
        <v>0</v>
      </c>
      <c r="O14" s="7">
        <v>0</v>
      </c>
      <c r="P14" s="7">
        <v>0</v>
      </c>
    </row>
    <row r="15" spans="1:16" ht="39.950000000000003" customHeight="1" x14ac:dyDescent="0.25">
      <c r="A15" s="3">
        <v>14</v>
      </c>
      <c r="B15" s="4" t="s">
        <v>40</v>
      </c>
      <c r="C15" s="8" t="s">
        <v>16</v>
      </c>
      <c r="D15" s="6" t="s">
        <v>38</v>
      </c>
      <c r="E15" s="6" t="s">
        <v>39</v>
      </c>
      <c r="F15" s="6" t="s">
        <v>88</v>
      </c>
      <c r="G15" s="7">
        <f>1105</f>
        <v>1105</v>
      </c>
      <c r="H15" s="7">
        <v>879.9</v>
      </c>
      <c r="I15" s="7">
        <v>0</v>
      </c>
      <c r="J15" s="7">
        <v>0</v>
      </c>
      <c r="K15" s="7">
        <v>1720.1</v>
      </c>
      <c r="L15" s="7">
        <f>250</f>
        <v>250</v>
      </c>
      <c r="M15" s="7">
        <f>(G15+H15+J15+K15+L15+I15)</f>
        <v>3955</v>
      </c>
      <c r="N15" s="7">
        <v>0</v>
      </c>
      <c r="O15" s="7">
        <v>0</v>
      </c>
      <c r="P15" s="7">
        <v>0</v>
      </c>
    </row>
    <row r="16" spans="1:16" ht="39.950000000000003" customHeight="1" x14ac:dyDescent="0.25">
      <c r="A16" s="3">
        <v>15</v>
      </c>
      <c r="B16" s="4" t="s">
        <v>106</v>
      </c>
      <c r="C16" s="8" t="s">
        <v>16</v>
      </c>
      <c r="D16" s="6" t="s">
        <v>41</v>
      </c>
      <c r="E16" s="6" t="s">
        <v>42</v>
      </c>
      <c r="F16" s="6" t="s">
        <v>88</v>
      </c>
      <c r="G16" s="7">
        <f>1168</f>
        <v>1168</v>
      </c>
      <c r="H16" s="7">
        <f>1650</f>
        <v>1650</v>
      </c>
      <c r="I16" s="7">
        <v>0</v>
      </c>
      <c r="J16" s="7">
        <v>0</v>
      </c>
      <c r="K16" s="7">
        <f>1000</f>
        <v>1000</v>
      </c>
      <c r="L16" s="7">
        <f>250</f>
        <v>250</v>
      </c>
      <c r="M16" s="7">
        <f t="shared" ref="M16" si="2">(G16+H16+J16+K16+L16+I16)</f>
        <v>4068</v>
      </c>
      <c r="N16" s="7">
        <v>0</v>
      </c>
      <c r="O16" s="7">
        <v>0</v>
      </c>
      <c r="P16" s="7">
        <v>0</v>
      </c>
    </row>
    <row r="17" spans="1:16" ht="39.950000000000003" customHeight="1" x14ac:dyDescent="0.25">
      <c r="A17" s="3">
        <v>16</v>
      </c>
      <c r="B17" s="4" t="s">
        <v>43</v>
      </c>
      <c r="C17" s="8" t="s">
        <v>16</v>
      </c>
      <c r="D17" s="11" t="s">
        <v>38</v>
      </c>
      <c r="E17" s="6" t="s">
        <v>44</v>
      </c>
      <c r="F17" s="6" t="s">
        <v>88</v>
      </c>
      <c r="G17" s="7">
        <f>1105</f>
        <v>1105</v>
      </c>
      <c r="H17" s="7">
        <v>879.9</v>
      </c>
      <c r="I17" s="7">
        <v>0</v>
      </c>
      <c r="J17" s="7">
        <v>0</v>
      </c>
      <c r="K17" s="7">
        <v>1720.1</v>
      </c>
      <c r="L17" s="7">
        <f>250</f>
        <v>250</v>
      </c>
      <c r="M17" s="7">
        <f>(G17+H17+J17+K17+L17+I17)</f>
        <v>3955</v>
      </c>
      <c r="N17" s="7">
        <v>0</v>
      </c>
      <c r="O17" s="7">
        <v>0</v>
      </c>
      <c r="P17" s="7">
        <v>0</v>
      </c>
    </row>
    <row r="18" spans="1:16" ht="39.950000000000003" customHeight="1" x14ac:dyDescent="0.25">
      <c r="A18" s="3">
        <v>17</v>
      </c>
      <c r="B18" s="4" t="s">
        <v>107</v>
      </c>
      <c r="C18" s="8" t="s">
        <v>16</v>
      </c>
      <c r="D18" s="6" t="s">
        <v>108</v>
      </c>
      <c r="E18" s="6" t="s">
        <v>109</v>
      </c>
      <c r="F18" s="6" t="s">
        <v>88</v>
      </c>
      <c r="G18" s="7">
        <f>1286</f>
        <v>1286</v>
      </c>
      <c r="H18" s="7">
        <v>1200</v>
      </c>
      <c r="I18" s="7">
        <v>0</v>
      </c>
      <c r="J18" s="7">
        <v>0</v>
      </c>
      <c r="K18" s="7">
        <v>1200</v>
      </c>
      <c r="L18" s="7">
        <f>250</f>
        <v>250</v>
      </c>
      <c r="M18" s="7">
        <f>(G18+H18+J18+K18+L18+I18)</f>
        <v>3936</v>
      </c>
      <c r="N18" s="7">
        <v>0</v>
      </c>
      <c r="O18" s="7">
        <v>0</v>
      </c>
      <c r="P18" s="7">
        <v>0</v>
      </c>
    </row>
    <row r="19" spans="1:16" ht="39.950000000000003" customHeight="1" x14ac:dyDescent="0.25">
      <c r="A19" s="3">
        <v>18</v>
      </c>
      <c r="B19" s="4" t="s">
        <v>111</v>
      </c>
      <c r="C19" s="8" t="s">
        <v>16</v>
      </c>
      <c r="D19" s="6" t="s">
        <v>25</v>
      </c>
      <c r="E19" s="6" t="s">
        <v>45</v>
      </c>
      <c r="F19" s="6" t="s">
        <v>88</v>
      </c>
      <c r="G19" s="7">
        <f>6759</f>
        <v>6759</v>
      </c>
      <c r="H19" s="7">
        <v>2000</v>
      </c>
      <c r="I19" s="7">
        <v>0</v>
      </c>
      <c r="J19" s="7">
        <v>0</v>
      </c>
      <c r="K19" s="7">
        <f>2000</f>
        <v>2000</v>
      </c>
      <c r="L19" s="7">
        <f>250</f>
        <v>250</v>
      </c>
      <c r="M19" s="7">
        <f>(G19+H19+J19+K19+L19+I19)</f>
        <v>11009</v>
      </c>
      <c r="N19" s="7">
        <v>0</v>
      </c>
      <c r="O19" s="7">
        <v>0</v>
      </c>
      <c r="P19" s="7">
        <v>0</v>
      </c>
    </row>
    <row r="20" spans="1:16" ht="39.950000000000003" customHeight="1" x14ac:dyDescent="0.25">
      <c r="A20" s="3">
        <v>19</v>
      </c>
      <c r="B20" s="4" t="s">
        <v>99</v>
      </c>
      <c r="C20" s="8" t="s">
        <v>16</v>
      </c>
      <c r="D20" s="6" t="s">
        <v>41</v>
      </c>
      <c r="E20" s="6" t="s">
        <v>42</v>
      </c>
      <c r="F20" s="6" t="s">
        <v>88</v>
      </c>
      <c r="G20" s="7">
        <f>1168</f>
        <v>1168</v>
      </c>
      <c r="H20" s="7">
        <f>1650</f>
        <v>1650</v>
      </c>
      <c r="I20" s="7">
        <v>0</v>
      </c>
      <c r="J20" s="7">
        <v>0</v>
      </c>
      <c r="K20" s="7">
        <f>1000</f>
        <v>1000</v>
      </c>
      <c r="L20" s="7">
        <f>250</f>
        <v>250</v>
      </c>
      <c r="M20" s="7">
        <f t="shared" ref="M20" si="3">(G20+H20+J20+K20+L20+I20)</f>
        <v>4068</v>
      </c>
      <c r="N20" s="7">
        <v>0</v>
      </c>
      <c r="O20" s="7">
        <v>0</v>
      </c>
      <c r="P20" s="7">
        <v>0</v>
      </c>
    </row>
    <row r="21" spans="1:16" ht="39.950000000000003" customHeight="1" x14ac:dyDescent="0.25">
      <c r="A21" s="3">
        <v>20</v>
      </c>
      <c r="B21" s="4" t="s">
        <v>46</v>
      </c>
      <c r="C21" s="8" t="s">
        <v>16</v>
      </c>
      <c r="D21" s="6" t="s">
        <v>41</v>
      </c>
      <c r="E21" s="6" t="s">
        <v>47</v>
      </c>
      <c r="F21" s="6" t="s">
        <v>88</v>
      </c>
      <c r="G21" s="7">
        <v>1168</v>
      </c>
      <c r="H21" s="7">
        <v>930</v>
      </c>
      <c r="I21" s="7">
        <v>0</v>
      </c>
      <c r="J21" s="7">
        <v>0</v>
      </c>
      <c r="K21" s="7">
        <v>1720</v>
      </c>
      <c r="L21" s="7">
        <v>250</v>
      </c>
      <c r="M21" s="7">
        <f t="shared" si="0"/>
        <v>4068</v>
      </c>
      <c r="N21" s="7">
        <v>0</v>
      </c>
      <c r="O21" s="7">
        <v>0</v>
      </c>
      <c r="P21" s="7">
        <v>0</v>
      </c>
    </row>
    <row r="22" spans="1:16" ht="39.950000000000003" customHeight="1" x14ac:dyDescent="0.25">
      <c r="A22" s="3">
        <v>21</v>
      </c>
      <c r="B22" s="4" t="s">
        <v>48</v>
      </c>
      <c r="C22" s="8" t="s">
        <v>16</v>
      </c>
      <c r="D22" s="6" t="s">
        <v>41</v>
      </c>
      <c r="E22" s="6" t="s">
        <v>47</v>
      </c>
      <c r="F22" s="6" t="s">
        <v>88</v>
      </c>
      <c r="G22" s="7">
        <f>1168</f>
        <v>1168</v>
      </c>
      <c r="H22" s="7">
        <v>929.9</v>
      </c>
      <c r="I22" s="7">
        <v>0</v>
      </c>
      <c r="J22" s="7">
        <v>0</v>
      </c>
      <c r="K22" s="7">
        <f>1720.1</f>
        <v>1720.1</v>
      </c>
      <c r="L22" s="7">
        <f>250</f>
        <v>250</v>
      </c>
      <c r="M22" s="7">
        <f t="shared" si="0"/>
        <v>4068</v>
      </c>
      <c r="N22" s="7">
        <v>0</v>
      </c>
      <c r="O22" s="7">
        <v>0</v>
      </c>
      <c r="P22" s="7">
        <v>0</v>
      </c>
    </row>
    <row r="23" spans="1:16" ht="39.950000000000003" customHeight="1" x14ac:dyDescent="0.25">
      <c r="A23" s="3">
        <v>22</v>
      </c>
      <c r="B23" s="4" t="s">
        <v>49</v>
      </c>
      <c r="C23" s="8" t="s">
        <v>16</v>
      </c>
      <c r="D23" s="6" t="s">
        <v>41</v>
      </c>
      <c r="E23" s="6" t="s">
        <v>47</v>
      </c>
      <c r="F23" s="6" t="s">
        <v>88</v>
      </c>
      <c r="G23" s="7">
        <f>1168</f>
        <v>1168</v>
      </c>
      <c r="H23" s="7">
        <v>929.9</v>
      </c>
      <c r="I23" s="7">
        <v>0</v>
      </c>
      <c r="J23" s="7">
        <v>0</v>
      </c>
      <c r="K23" s="7">
        <f>1720.1</f>
        <v>1720.1</v>
      </c>
      <c r="L23" s="7">
        <f>250</f>
        <v>250</v>
      </c>
      <c r="M23" s="7">
        <f t="shared" si="0"/>
        <v>4068</v>
      </c>
      <c r="N23" s="7">
        <v>0</v>
      </c>
      <c r="O23" s="7">
        <v>0</v>
      </c>
      <c r="P23" s="7">
        <v>0</v>
      </c>
    </row>
    <row r="24" spans="1:16" ht="39.950000000000003" customHeight="1" x14ac:dyDescent="0.25">
      <c r="A24" s="3">
        <v>23</v>
      </c>
      <c r="B24" s="4" t="s">
        <v>112</v>
      </c>
      <c r="C24" s="8" t="s">
        <v>16</v>
      </c>
      <c r="D24" s="6" t="s">
        <v>41</v>
      </c>
      <c r="E24" s="6" t="s">
        <v>47</v>
      </c>
      <c r="F24" s="6" t="s">
        <v>88</v>
      </c>
      <c r="G24" s="7">
        <f>1168</f>
        <v>1168</v>
      </c>
      <c r="H24" s="7">
        <f>1650</f>
        <v>1650</v>
      </c>
      <c r="I24" s="7">
        <v>0</v>
      </c>
      <c r="J24" s="7">
        <v>0</v>
      </c>
      <c r="K24" s="7">
        <f>1000</f>
        <v>1000</v>
      </c>
      <c r="L24" s="7">
        <f>250</f>
        <v>250</v>
      </c>
      <c r="M24" s="7">
        <f t="shared" ref="M24" si="4">(G24+H24+J24+K24+L24+I24)</f>
        <v>4068</v>
      </c>
      <c r="N24" s="7">
        <v>0</v>
      </c>
      <c r="O24" s="7">
        <v>0</v>
      </c>
      <c r="P24" s="7">
        <v>0</v>
      </c>
    </row>
    <row r="25" spans="1:16" ht="39.950000000000003" customHeight="1" x14ac:dyDescent="0.25">
      <c r="A25" s="3">
        <v>24</v>
      </c>
      <c r="B25" s="4" t="s">
        <v>50</v>
      </c>
      <c r="C25" s="8" t="s">
        <v>16</v>
      </c>
      <c r="D25" s="6" t="s">
        <v>41</v>
      </c>
      <c r="E25" s="6" t="s">
        <v>47</v>
      </c>
      <c r="F25" s="6" t="s">
        <v>88</v>
      </c>
      <c r="G25" s="7">
        <v>1168</v>
      </c>
      <c r="H25" s="7">
        <v>930</v>
      </c>
      <c r="I25" s="7">
        <v>0</v>
      </c>
      <c r="J25" s="7">
        <v>0</v>
      </c>
      <c r="K25" s="7">
        <v>1720</v>
      </c>
      <c r="L25" s="7">
        <v>250</v>
      </c>
      <c r="M25" s="7">
        <f t="shared" si="0"/>
        <v>4068</v>
      </c>
      <c r="N25" s="7">
        <v>0</v>
      </c>
      <c r="O25" s="7">
        <v>0</v>
      </c>
      <c r="P25" s="7">
        <v>0</v>
      </c>
    </row>
    <row r="26" spans="1:16" ht="39.950000000000003" customHeight="1" x14ac:dyDescent="0.25">
      <c r="A26" s="3">
        <v>25</v>
      </c>
      <c r="B26" s="4" t="s">
        <v>113</v>
      </c>
      <c r="C26" s="8" t="s">
        <v>16</v>
      </c>
      <c r="D26" s="6" t="s">
        <v>38</v>
      </c>
      <c r="E26" s="6" t="s">
        <v>39</v>
      </c>
      <c r="F26" s="6" t="s">
        <v>88</v>
      </c>
      <c r="G26" s="7">
        <f>1105</f>
        <v>1105</v>
      </c>
      <c r="H26" s="7">
        <f>1600</f>
        <v>1600</v>
      </c>
      <c r="I26" s="7">
        <v>0</v>
      </c>
      <c r="J26" s="7">
        <v>0</v>
      </c>
      <c r="K26" s="7">
        <f>1000</f>
        <v>1000</v>
      </c>
      <c r="L26" s="7">
        <f>250</f>
        <v>250</v>
      </c>
      <c r="M26" s="7">
        <f t="shared" si="0"/>
        <v>3955</v>
      </c>
      <c r="N26" s="7">
        <v>0</v>
      </c>
      <c r="O26" s="7">
        <v>0</v>
      </c>
      <c r="P26" s="7">
        <v>0</v>
      </c>
    </row>
    <row r="27" spans="1:16" ht="39.950000000000003" customHeight="1" x14ac:dyDescent="0.25">
      <c r="A27" s="3">
        <v>26</v>
      </c>
      <c r="B27" s="4" t="s">
        <v>51</v>
      </c>
      <c r="C27" s="8" t="s">
        <v>16</v>
      </c>
      <c r="D27" s="6" t="s">
        <v>52</v>
      </c>
      <c r="E27" s="6" t="s">
        <v>53</v>
      </c>
      <c r="F27" s="6" t="s">
        <v>88</v>
      </c>
      <c r="G27" s="7">
        <v>1324</v>
      </c>
      <c r="H27" s="7">
        <v>929.9</v>
      </c>
      <c r="I27" s="7">
        <v>0</v>
      </c>
      <c r="J27" s="7">
        <v>0</v>
      </c>
      <c r="K27" s="7">
        <v>1720.1</v>
      </c>
      <c r="L27" s="7">
        <v>250</v>
      </c>
      <c r="M27" s="7">
        <f t="shared" si="0"/>
        <v>4224</v>
      </c>
      <c r="N27" s="7">
        <v>0</v>
      </c>
      <c r="O27" s="7">
        <v>0</v>
      </c>
      <c r="P27" s="7">
        <v>0</v>
      </c>
    </row>
    <row r="28" spans="1:16" ht="39.950000000000003" customHeight="1" x14ac:dyDescent="0.25">
      <c r="A28" s="3">
        <v>27</v>
      </c>
      <c r="B28" s="4" t="s">
        <v>54</v>
      </c>
      <c r="C28" s="8" t="s">
        <v>16</v>
      </c>
      <c r="D28" s="6" t="s">
        <v>25</v>
      </c>
      <c r="E28" s="6" t="s">
        <v>55</v>
      </c>
      <c r="F28" s="6" t="s">
        <v>88</v>
      </c>
      <c r="G28" s="7">
        <f>6759/30*15</f>
        <v>3379.5</v>
      </c>
      <c r="H28" s="7">
        <f>2000/30*15</f>
        <v>1000.0000000000001</v>
      </c>
      <c r="I28" s="7">
        <v>0</v>
      </c>
      <c r="J28" s="7">
        <f>375/30*15</f>
        <v>187.5</v>
      </c>
      <c r="K28" s="7">
        <f>2000/30*15</f>
        <v>1000.0000000000001</v>
      </c>
      <c r="L28" s="7">
        <f>250/30*15</f>
        <v>125.00000000000001</v>
      </c>
      <c r="M28" s="7">
        <f t="shared" si="0"/>
        <v>5692</v>
      </c>
      <c r="N28" s="7">
        <v>0</v>
      </c>
      <c r="O28" s="7">
        <v>0</v>
      </c>
      <c r="P28" s="7">
        <v>0</v>
      </c>
    </row>
    <row r="29" spans="1:16" ht="39.950000000000003" customHeight="1" x14ac:dyDescent="0.25">
      <c r="A29" s="3">
        <v>27</v>
      </c>
      <c r="B29" s="4" t="s">
        <v>114</v>
      </c>
      <c r="C29" s="8" t="s">
        <v>16</v>
      </c>
      <c r="D29" s="6" t="s">
        <v>25</v>
      </c>
      <c r="E29" s="6" t="s">
        <v>55</v>
      </c>
      <c r="F29" s="6" t="s">
        <v>88</v>
      </c>
      <c r="G29" s="7">
        <f>6759/30*15</f>
        <v>3379.5</v>
      </c>
      <c r="H29" s="7">
        <f>2000/30*15</f>
        <v>1000.0000000000001</v>
      </c>
      <c r="I29" s="7">
        <v>0</v>
      </c>
      <c r="J29" s="7">
        <f>375/30*15</f>
        <v>187.5</v>
      </c>
      <c r="K29" s="7">
        <f>2000/30*15</f>
        <v>1000.0000000000001</v>
      </c>
      <c r="L29" s="7">
        <f>250/30*15</f>
        <v>125.00000000000001</v>
      </c>
      <c r="M29" s="7">
        <f t="shared" ref="M29" si="5">(G29+H29+J29+K29+L29+I29)</f>
        <v>5692</v>
      </c>
      <c r="N29" s="7">
        <v>0</v>
      </c>
      <c r="O29" s="7">
        <v>0</v>
      </c>
      <c r="P29" s="7">
        <v>0</v>
      </c>
    </row>
    <row r="30" spans="1:16" ht="39.950000000000003" customHeight="1" x14ac:dyDescent="0.25">
      <c r="A30" s="3">
        <v>28</v>
      </c>
      <c r="B30" s="12" t="s">
        <v>56</v>
      </c>
      <c r="C30" s="8" t="s">
        <v>16</v>
      </c>
      <c r="D30" s="6" t="s">
        <v>57</v>
      </c>
      <c r="E30" s="6" t="s">
        <v>58</v>
      </c>
      <c r="F30" s="6" t="s">
        <v>88</v>
      </c>
      <c r="G30" s="7">
        <f>2120</f>
        <v>2120</v>
      </c>
      <c r="H30" s="7">
        <v>1750</v>
      </c>
      <c r="I30" s="7">
        <v>0</v>
      </c>
      <c r="J30" s="7">
        <v>0</v>
      </c>
      <c r="K30" s="7">
        <f>1400</f>
        <v>1400</v>
      </c>
      <c r="L30" s="7">
        <f>250</f>
        <v>250</v>
      </c>
      <c r="M30" s="7">
        <f>(G30+H30+J30+K30+L30+I30)</f>
        <v>5520</v>
      </c>
      <c r="N30" s="7">
        <v>0</v>
      </c>
      <c r="O30" s="7">
        <v>0</v>
      </c>
      <c r="P30" s="7">
        <v>0</v>
      </c>
    </row>
    <row r="31" spans="1:16" ht="39.950000000000003" customHeight="1" x14ac:dyDescent="0.25">
      <c r="A31" s="3">
        <v>29</v>
      </c>
      <c r="B31" s="4" t="s">
        <v>59</v>
      </c>
      <c r="C31" s="8" t="s">
        <v>16</v>
      </c>
      <c r="D31" s="6" t="s">
        <v>25</v>
      </c>
      <c r="E31" s="6" t="s">
        <v>60</v>
      </c>
      <c r="F31" s="6" t="s">
        <v>89</v>
      </c>
      <c r="G31" s="7">
        <v>6759</v>
      </c>
      <c r="H31" s="7">
        <v>2000</v>
      </c>
      <c r="I31" s="7">
        <v>0</v>
      </c>
      <c r="J31" s="7">
        <v>375</v>
      </c>
      <c r="K31" s="7">
        <v>2000</v>
      </c>
      <c r="L31" s="7">
        <v>250</v>
      </c>
      <c r="M31" s="7">
        <f>(G31+H31+J31+K31+L31+I31)</f>
        <v>11384</v>
      </c>
      <c r="N31" s="7">
        <v>0</v>
      </c>
      <c r="O31" s="7">
        <v>0</v>
      </c>
      <c r="P31" s="7">
        <v>0</v>
      </c>
    </row>
    <row r="32" spans="1:16" ht="39.950000000000003" customHeight="1" x14ac:dyDescent="0.25">
      <c r="A32" s="3">
        <v>30</v>
      </c>
      <c r="B32" s="4" t="s">
        <v>61</v>
      </c>
      <c r="C32" s="8" t="s">
        <v>16</v>
      </c>
      <c r="D32" s="6" t="s">
        <v>25</v>
      </c>
      <c r="E32" s="6" t="s">
        <v>62</v>
      </c>
      <c r="F32" s="6" t="s">
        <v>89</v>
      </c>
      <c r="G32" s="7">
        <v>6759</v>
      </c>
      <c r="H32" s="7">
        <v>2000</v>
      </c>
      <c r="I32" s="7">
        <v>0</v>
      </c>
      <c r="J32" s="7">
        <v>375</v>
      </c>
      <c r="K32" s="7">
        <v>2000</v>
      </c>
      <c r="L32" s="7">
        <v>250</v>
      </c>
      <c r="M32" s="7">
        <f t="shared" si="0"/>
        <v>11384</v>
      </c>
      <c r="N32" s="7">
        <v>0</v>
      </c>
      <c r="O32" s="7">
        <v>0</v>
      </c>
      <c r="P32" s="7">
        <v>0</v>
      </c>
    </row>
    <row r="33" spans="1:16" ht="39.950000000000003" customHeight="1" x14ac:dyDescent="0.25">
      <c r="A33" s="3">
        <v>31</v>
      </c>
      <c r="B33" s="4" t="s">
        <v>63</v>
      </c>
      <c r="C33" s="8" t="s">
        <v>16</v>
      </c>
      <c r="D33" s="11" t="s">
        <v>25</v>
      </c>
      <c r="E33" s="6" t="s">
        <v>64</v>
      </c>
      <c r="F33" s="6" t="s">
        <v>89</v>
      </c>
      <c r="G33" s="7">
        <v>6759</v>
      </c>
      <c r="H33" s="7">
        <v>2000</v>
      </c>
      <c r="I33" s="7">
        <v>0</v>
      </c>
      <c r="J33" s="7">
        <v>375</v>
      </c>
      <c r="K33" s="7">
        <v>2000</v>
      </c>
      <c r="L33" s="7">
        <v>250</v>
      </c>
      <c r="M33" s="7">
        <f t="shared" si="0"/>
        <v>11384</v>
      </c>
      <c r="N33" s="7">
        <v>0</v>
      </c>
      <c r="O33" s="7">
        <v>0</v>
      </c>
      <c r="P33" s="7">
        <v>0</v>
      </c>
    </row>
    <row r="34" spans="1:16" ht="39.950000000000003" customHeight="1" x14ac:dyDescent="0.25">
      <c r="A34" s="3">
        <v>32</v>
      </c>
      <c r="B34" s="4" t="s">
        <v>65</v>
      </c>
      <c r="C34" s="8" t="s">
        <v>16</v>
      </c>
      <c r="D34" s="6" t="s">
        <v>25</v>
      </c>
      <c r="E34" s="6" t="s">
        <v>66</v>
      </c>
      <c r="F34" s="6" t="s">
        <v>89</v>
      </c>
      <c r="G34" s="7">
        <f>6759</f>
        <v>6759</v>
      </c>
      <c r="H34" s="7">
        <v>2000</v>
      </c>
      <c r="I34" s="7">
        <v>0</v>
      </c>
      <c r="J34" s="7">
        <v>375</v>
      </c>
      <c r="K34" s="7">
        <f>2000</f>
        <v>2000</v>
      </c>
      <c r="L34" s="7">
        <f>250</f>
        <v>250</v>
      </c>
      <c r="M34" s="7">
        <f t="shared" si="0"/>
        <v>11384</v>
      </c>
      <c r="N34" s="7">
        <v>0</v>
      </c>
      <c r="O34" s="7">
        <v>0</v>
      </c>
      <c r="P34" s="7">
        <v>0</v>
      </c>
    </row>
    <row r="35" spans="1:16" ht="39.950000000000003" customHeight="1" x14ac:dyDescent="0.25">
      <c r="A35" s="3">
        <v>33</v>
      </c>
      <c r="B35" s="4" t="s">
        <v>67</v>
      </c>
      <c r="C35" s="8" t="s">
        <v>16</v>
      </c>
      <c r="D35" s="6" t="s">
        <v>22</v>
      </c>
      <c r="E35" s="6" t="s">
        <v>68</v>
      </c>
      <c r="F35" s="6" t="s">
        <v>90</v>
      </c>
      <c r="G35" s="7">
        <f>3757</f>
        <v>3757</v>
      </c>
      <c r="H35" s="7">
        <v>1800</v>
      </c>
      <c r="I35" s="7">
        <v>0</v>
      </c>
      <c r="J35" s="7">
        <v>0</v>
      </c>
      <c r="K35" s="7">
        <f>1800</f>
        <v>1800</v>
      </c>
      <c r="L35" s="7">
        <f>250</f>
        <v>250</v>
      </c>
      <c r="M35" s="7">
        <f t="shared" si="0"/>
        <v>7607</v>
      </c>
      <c r="N35" s="7">
        <v>0</v>
      </c>
      <c r="O35" s="7">
        <v>0</v>
      </c>
      <c r="P35" s="7">
        <v>0</v>
      </c>
    </row>
    <row r="36" spans="1:16" ht="39.950000000000003" customHeight="1" x14ac:dyDescent="0.25">
      <c r="A36" s="3">
        <v>34</v>
      </c>
      <c r="B36" s="4" t="s">
        <v>69</v>
      </c>
      <c r="C36" s="8" t="s">
        <v>16</v>
      </c>
      <c r="D36" s="6" t="s">
        <v>22</v>
      </c>
      <c r="E36" s="6" t="s">
        <v>70</v>
      </c>
      <c r="F36" s="6" t="s">
        <v>91</v>
      </c>
      <c r="G36" s="7">
        <v>3757</v>
      </c>
      <c r="H36" s="7">
        <v>1800</v>
      </c>
      <c r="I36" s="7">
        <v>0</v>
      </c>
      <c r="J36" s="7">
        <v>0</v>
      </c>
      <c r="K36" s="7">
        <v>1800</v>
      </c>
      <c r="L36" s="7">
        <v>250</v>
      </c>
      <c r="M36" s="7">
        <f>(G36+H36+J36+K36+L36+I36)</f>
        <v>7607</v>
      </c>
      <c r="N36" s="7">
        <v>0</v>
      </c>
      <c r="O36" s="7">
        <v>0</v>
      </c>
      <c r="P36" s="7">
        <v>0</v>
      </c>
    </row>
    <row r="37" spans="1:16" ht="39.950000000000003" customHeight="1" x14ac:dyDescent="0.25">
      <c r="A37" s="3">
        <v>35</v>
      </c>
      <c r="B37" s="4" t="s">
        <v>116</v>
      </c>
      <c r="C37" s="8" t="s">
        <v>16</v>
      </c>
      <c r="D37" s="6" t="s">
        <v>22</v>
      </c>
      <c r="E37" s="6" t="s">
        <v>117</v>
      </c>
      <c r="F37" s="6" t="s">
        <v>118</v>
      </c>
      <c r="G37" s="7">
        <v>3757</v>
      </c>
      <c r="H37" s="7">
        <v>1800</v>
      </c>
      <c r="I37" s="7">
        <v>0</v>
      </c>
      <c r="J37" s="7">
        <v>0</v>
      </c>
      <c r="K37" s="7">
        <v>1800</v>
      </c>
      <c r="L37" s="7">
        <v>250</v>
      </c>
      <c r="M37" s="7">
        <f>(G37+H37+J37+K37+L37+I37)</f>
        <v>7607</v>
      </c>
      <c r="N37" s="7">
        <v>0</v>
      </c>
      <c r="O37" s="7">
        <v>0</v>
      </c>
      <c r="P37" s="7">
        <v>0</v>
      </c>
    </row>
    <row r="38" spans="1:16" ht="39.950000000000003" customHeight="1" x14ac:dyDescent="0.25">
      <c r="A38" s="3">
        <v>36</v>
      </c>
      <c r="B38" s="4" t="s">
        <v>115</v>
      </c>
      <c r="C38" s="8" t="s">
        <v>16</v>
      </c>
      <c r="D38" s="6" t="s">
        <v>22</v>
      </c>
      <c r="E38" s="6" t="s">
        <v>71</v>
      </c>
      <c r="F38" s="6" t="s">
        <v>92</v>
      </c>
      <c r="G38" s="7">
        <f>3757/30*26</f>
        <v>3256.0666666666666</v>
      </c>
      <c r="H38" s="7">
        <f>1800/30*26</f>
        <v>1560</v>
      </c>
      <c r="I38" s="7">
        <v>0</v>
      </c>
      <c r="J38" s="7">
        <v>0</v>
      </c>
      <c r="K38" s="7">
        <f>1800/30*26</f>
        <v>1560</v>
      </c>
      <c r="L38" s="7">
        <f>250/30*26</f>
        <v>216.66666666666669</v>
      </c>
      <c r="M38" s="7">
        <f>(G38+H38+J38+K38+L38+I38)</f>
        <v>6592.7333333333336</v>
      </c>
      <c r="N38" s="7">
        <v>0</v>
      </c>
      <c r="O38" s="7">
        <v>0</v>
      </c>
      <c r="P38" s="7">
        <v>0</v>
      </c>
    </row>
    <row r="39" spans="1:16" ht="39" customHeight="1" x14ac:dyDescent="0.25">
      <c r="A39" s="3">
        <v>37</v>
      </c>
      <c r="B39" s="4" t="s">
        <v>105</v>
      </c>
      <c r="C39" s="8" t="s">
        <v>16</v>
      </c>
      <c r="D39" s="6" t="s">
        <v>25</v>
      </c>
      <c r="E39" s="6" t="s">
        <v>72</v>
      </c>
      <c r="F39" s="6" t="s">
        <v>92</v>
      </c>
      <c r="G39" s="7">
        <f>6759</f>
        <v>6759</v>
      </c>
      <c r="H39" s="7">
        <f>2000</f>
        <v>2000</v>
      </c>
      <c r="I39" s="7">
        <v>0</v>
      </c>
      <c r="J39" s="7">
        <v>0</v>
      </c>
      <c r="K39" s="7">
        <f>2000</f>
        <v>2000</v>
      </c>
      <c r="L39" s="7">
        <f>250</f>
        <v>250</v>
      </c>
      <c r="M39" s="7">
        <f>(G39+H39+J39+K39+L39+I39)</f>
        <v>11009</v>
      </c>
      <c r="N39" s="7">
        <v>0</v>
      </c>
      <c r="O39" s="7">
        <v>0</v>
      </c>
      <c r="P39" s="7">
        <v>0</v>
      </c>
    </row>
    <row r="40" spans="1:16" ht="39.950000000000003" customHeight="1" x14ac:dyDescent="0.25">
      <c r="A40" s="3">
        <v>38</v>
      </c>
      <c r="B40" s="4" t="s">
        <v>23</v>
      </c>
      <c r="C40" s="8" t="s">
        <v>16</v>
      </c>
      <c r="D40" s="6" t="s">
        <v>22</v>
      </c>
      <c r="E40" s="6" t="s">
        <v>73</v>
      </c>
      <c r="F40" s="6" t="s">
        <v>92</v>
      </c>
      <c r="G40" s="7">
        <f>3757</f>
        <v>3757</v>
      </c>
      <c r="H40" s="7">
        <f>1800</f>
        <v>1800</v>
      </c>
      <c r="I40" s="7">
        <v>0</v>
      </c>
      <c r="J40" s="7">
        <v>0</v>
      </c>
      <c r="K40" s="7">
        <f>1800</f>
        <v>1800</v>
      </c>
      <c r="L40" s="7">
        <f>250</f>
        <v>250</v>
      </c>
      <c r="M40" s="7">
        <f t="shared" si="0"/>
        <v>7607</v>
      </c>
      <c r="N40" s="7">
        <v>0</v>
      </c>
      <c r="O40" s="7">
        <v>0</v>
      </c>
      <c r="P40" s="7">
        <v>0</v>
      </c>
    </row>
    <row r="41" spans="1:16" ht="39.950000000000003" customHeight="1" x14ac:dyDescent="0.25">
      <c r="A41" s="3">
        <v>39</v>
      </c>
      <c r="B41" s="4" t="s">
        <v>100</v>
      </c>
      <c r="C41" s="8" t="s">
        <v>16</v>
      </c>
      <c r="D41" s="6" t="s">
        <v>22</v>
      </c>
      <c r="E41" s="6" t="s">
        <v>74</v>
      </c>
      <c r="F41" s="6" t="s">
        <v>92</v>
      </c>
      <c r="G41" s="7">
        <v>3757</v>
      </c>
      <c r="H41" s="7">
        <v>1800</v>
      </c>
      <c r="I41" s="7">
        <v>0</v>
      </c>
      <c r="J41" s="7">
        <v>0</v>
      </c>
      <c r="K41" s="7">
        <v>1800</v>
      </c>
      <c r="L41" s="7">
        <v>250</v>
      </c>
      <c r="M41" s="7">
        <f t="shared" si="0"/>
        <v>7607</v>
      </c>
      <c r="N41" s="7">
        <v>0</v>
      </c>
      <c r="O41" s="7">
        <v>0</v>
      </c>
      <c r="P41" s="7">
        <v>0</v>
      </c>
    </row>
    <row r="42" spans="1:16" ht="39.950000000000003" customHeight="1" x14ac:dyDescent="0.25">
      <c r="A42" s="3">
        <v>40</v>
      </c>
      <c r="B42" s="4" t="s">
        <v>75</v>
      </c>
      <c r="C42" s="8" t="s">
        <v>16</v>
      </c>
      <c r="D42" s="6" t="s">
        <v>76</v>
      </c>
      <c r="E42" s="6" t="s">
        <v>77</v>
      </c>
      <c r="F42" s="6" t="s">
        <v>92</v>
      </c>
      <c r="G42" s="7">
        <v>5373</v>
      </c>
      <c r="H42" s="7">
        <v>2000</v>
      </c>
      <c r="I42" s="7">
        <v>0</v>
      </c>
      <c r="J42" s="7">
        <v>0</v>
      </c>
      <c r="K42" s="7">
        <v>2000</v>
      </c>
      <c r="L42" s="7">
        <v>250</v>
      </c>
      <c r="M42" s="7">
        <f t="shared" si="0"/>
        <v>9623</v>
      </c>
      <c r="N42" s="7">
        <v>0</v>
      </c>
      <c r="O42" s="7">
        <v>0</v>
      </c>
      <c r="P42" s="7">
        <v>0</v>
      </c>
    </row>
    <row r="43" spans="1:16" ht="39" customHeight="1" x14ac:dyDescent="0.25">
      <c r="A43" s="3">
        <v>41</v>
      </c>
      <c r="B43" s="12" t="s">
        <v>104</v>
      </c>
      <c r="C43" s="8" t="s">
        <v>16</v>
      </c>
      <c r="D43" s="6" t="s">
        <v>22</v>
      </c>
      <c r="E43" s="6" t="s">
        <v>78</v>
      </c>
      <c r="F43" s="6" t="s">
        <v>92</v>
      </c>
      <c r="G43" s="7">
        <f>3757</f>
        <v>3757</v>
      </c>
      <c r="H43" s="7">
        <f>1800</f>
        <v>1800</v>
      </c>
      <c r="I43" s="7">
        <v>0</v>
      </c>
      <c r="J43" s="7">
        <v>0</v>
      </c>
      <c r="K43" s="7">
        <f>1800</f>
        <v>1800</v>
      </c>
      <c r="L43" s="7">
        <f>250</f>
        <v>250</v>
      </c>
      <c r="M43" s="7">
        <f t="shared" si="0"/>
        <v>7607</v>
      </c>
      <c r="N43" s="7">
        <v>0</v>
      </c>
      <c r="O43" s="7">
        <v>0</v>
      </c>
      <c r="P43" s="7">
        <v>0</v>
      </c>
    </row>
    <row r="44" spans="1:16" ht="39.950000000000003" customHeight="1" x14ac:dyDescent="0.25">
      <c r="A44" s="3">
        <v>42</v>
      </c>
      <c r="B44" s="4" t="s">
        <v>79</v>
      </c>
      <c r="C44" s="8" t="s">
        <v>16</v>
      </c>
      <c r="D44" s="6" t="s">
        <v>22</v>
      </c>
      <c r="E44" s="6" t="s">
        <v>74</v>
      </c>
      <c r="F44" s="6" t="s">
        <v>92</v>
      </c>
      <c r="G44" s="7">
        <v>3757</v>
      </c>
      <c r="H44" s="7">
        <v>1800</v>
      </c>
      <c r="I44" s="7">
        <v>0</v>
      </c>
      <c r="J44" s="7">
        <v>0</v>
      </c>
      <c r="K44" s="7">
        <v>1800</v>
      </c>
      <c r="L44" s="7">
        <v>250</v>
      </c>
      <c r="M44" s="7">
        <f>(G44+H44+J44+K44+L44+I44)</f>
        <v>7607</v>
      </c>
      <c r="N44" s="7">
        <v>0</v>
      </c>
      <c r="O44" s="7">
        <v>0</v>
      </c>
      <c r="P44" s="7">
        <v>0</v>
      </c>
    </row>
    <row r="45" spans="1:16" ht="39.950000000000003" customHeight="1" x14ac:dyDescent="0.25">
      <c r="A45" s="3">
        <v>43</v>
      </c>
      <c r="B45" s="4" t="s">
        <v>80</v>
      </c>
      <c r="C45" s="8" t="s">
        <v>16</v>
      </c>
      <c r="D45" s="6" t="s">
        <v>81</v>
      </c>
      <c r="E45" s="6" t="s">
        <v>73</v>
      </c>
      <c r="F45" s="6" t="s">
        <v>92</v>
      </c>
      <c r="G45" s="7">
        <f>3295</f>
        <v>3295</v>
      </c>
      <c r="H45" s="7">
        <v>1800</v>
      </c>
      <c r="I45" s="7">
        <v>0</v>
      </c>
      <c r="J45" s="7">
        <v>375</v>
      </c>
      <c r="K45" s="7">
        <f>1800</f>
        <v>1800</v>
      </c>
      <c r="L45" s="7">
        <f>250</f>
        <v>250</v>
      </c>
      <c r="M45" s="7">
        <f>(G45+H45+J45+K45+L45+I45)</f>
        <v>7520</v>
      </c>
      <c r="N45" s="7">
        <v>0</v>
      </c>
      <c r="O45" s="7">
        <v>0</v>
      </c>
      <c r="P45" s="7">
        <v>0</v>
      </c>
    </row>
    <row r="46" spans="1:16" ht="39.950000000000003" customHeight="1" x14ac:dyDescent="0.25">
      <c r="A46" s="3">
        <v>44</v>
      </c>
      <c r="B46" s="4" t="s">
        <v>82</v>
      </c>
      <c r="C46" s="8" t="s">
        <v>16</v>
      </c>
      <c r="D46" s="6" t="s">
        <v>22</v>
      </c>
      <c r="E46" s="6" t="s">
        <v>83</v>
      </c>
      <c r="F46" s="6" t="s">
        <v>92</v>
      </c>
      <c r="G46" s="7">
        <f>3757</f>
        <v>3757</v>
      </c>
      <c r="H46" s="7">
        <v>1800</v>
      </c>
      <c r="I46" s="7">
        <v>0</v>
      </c>
      <c r="J46" s="7">
        <v>0</v>
      </c>
      <c r="K46" s="7">
        <f>1800</f>
        <v>1800</v>
      </c>
      <c r="L46" s="7">
        <f>250</f>
        <v>250</v>
      </c>
      <c r="M46" s="7">
        <f t="shared" si="0"/>
        <v>7607</v>
      </c>
      <c r="N46" s="7">
        <v>0</v>
      </c>
      <c r="O46" s="7">
        <v>0</v>
      </c>
      <c r="P46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57" orientation="landscape" horizontalDpi="4294967293" r:id="rId1"/>
  <headerFooter scaleWithDoc="0" alignWithMargins="0">
    <oddHeader xml:space="preserve">&amp;L                            &amp;G
&amp;C&amp;"-,Negrita"&amp;10DIRECCIÓN DE RECURSOS HUMANOS
SERVIDORES PÚBLICOS - RENGLÓN 011
JUNIO 2023
</oddHeader>
    <oddFooter>&amp;C&amp;"Arial Narrow,Negrita"&amp;8&amp;P/&amp;N</oddFooter>
  </headerFooter>
  <rowBreaks count="1" manualBreakCount="1">
    <brk id="20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Martina Juárez Coche</cp:lastModifiedBy>
  <cp:lastPrinted>2023-09-12T19:38:39Z</cp:lastPrinted>
  <dcterms:created xsi:type="dcterms:W3CDTF">2022-03-28T17:15:24Z</dcterms:created>
  <dcterms:modified xsi:type="dcterms:W3CDTF">2023-09-12T19:46:16Z</dcterms:modified>
</cp:coreProperties>
</file>