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Febrero/Información Artículo 10-11 LAIP/Numeral 4/Personal011/"/>
    </mc:Choice>
  </mc:AlternateContent>
  <xr:revisionPtr revIDLastSave="328" documentId="8_{02DA09F6-B312-40E1-8525-D335E9E31CC9}" xr6:coauthVersionLast="47" xr6:coauthVersionMax="47" xr10:uidLastSave="{983E4E65-F17D-4674-A562-80E7433C1E2B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PERMANENTE'!$A$1:$L$44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H13" i="1"/>
  <c r="G13" i="1"/>
  <c r="K12" i="1"/>
  <c r="L12" i="1" s="1"/>
  <c r="J12" i="1"/>
  <c r="H12" i="1"/>
  <c r="G12" i="1"/>
  <c r="K31" i="1"/>
  <c r="J31" i="1"/>
  <c r="H31" i="1"/>
  <c r="G31" i="1"/>
  <c r="K33" i="1"/>
  <c r="J33" i="1"/>
  <c r="H33" i="1"/>
  <c r="G33" i="1"/>
  <c r="G11" i="1"/>
  <c r="H11" i="1"/>
  <c r="I11" i="1"/>
  <c r="K11" i="1"/>
  <c r="J11" i="1"/>
  <c r="K6" i="1"/>
  <c r="J6" i="1"/>
  <c r="I6" i="1"/>
  <c r="H6" i="1"/>
  <c r="G6" i="1"/>
  <c r="L31" i="1" l="1"/>
  <c r="L33" i="1"/>
  <c r="L6" i="1" l="1"/>
  <c r="K8" i="1"/>
  <c r="J8" i="1"/>
  <c r="I8" i="1"/>
  <c r="H8" i="1"/>
  <c r="G8" i="1"/>
  <c r="K29" i="1"/>
  <c r="J29" i="1"/>
  <c r="K7" i="1"/>
  <c r="J7" i="1"/>
  <c r="I7" i="1"/>
  <c r="H7" i="1"/>
  <c r="G7" i="1"/>
  <c r="L32" i="1" l="1"/>
  <c r="L8" i="1"/>
  <c r="L7" i="1"/>
  <c r="L44" i="1" l="1"/>
  <c r="K34" i="1"/>
  <c r="J34" i="1"/>
  <c r="K40" i="1"/>
  <c r="J40" i="1"/>
  <c r="J42" i="1" l="1"/>
  <c r="K42" i="1"/>
  <c r="L46" i="1"/>
  <c r="L40" i="1"/>
  <c r="L42" i="1" l="1"/>
  <c r="L45" i="1"/>
  <c r="K19" i="1" l="1"/>
  <c r="J19" i="1"/>
  <c r="H19" i="1"/>
  <c r="G19" i="1"/>
  <c r="L37" i="1" l="1"/>
  <c r="L30" i="1"/>
  <c r="L4" i="1"/>
  <c r="L15" i="1"/>
  <c r="L22" i="1"/>
  <c r="L26" i="1"/>
  <c r="L28" i="1"/>
  <c r="L36" i="1"/>
  <c r="L38" i="1"/>
  <c r="L43" i="1"/>
  <c r="K9" i="1"/>
  <c r="J9" i="1"/>
  <c r="I9" i="1"/>
  <c r="H9" i="1"/>
  <c r="G9" i="1"/>
  <c r="K2" i="1"/>
  <c r="J2" i="1"/>
  <c r="I2" i="1"/>
  <c r="H2" i="1"/>
  <c r="G2" i="1"/>
  <c r="K27" i="1"/>
  <c r="J27" i="1"/>
  <c r="H27" i="1"/>
  <c r="G27" i="1"/>
  <c r="K21" i="1"/>
  <c r="J21" i="1"/>
  <c r="H21" i="1"/>
  <c r="G21" i="1"/>
  <c r="K18" i="1"/>
  <c r="J18" i="1"/>
  <c r="H18" i="1"/>
  <c r="G18" i="1"/>
  <c r="K17" i="1"/>
  <c r="J17" i="1"/>
  <c r="H17" i="1"/>
  <c r="G17" i="1"/>
  <c r="J16" i="1"/>
  <c r="L27" i="1" l="1"/>
  <c r="L17" i="1"/>
  <c r="L18" i="1"/>
  <c r="L9" i="1"/>
  <c r="L21" i="1"/>
  <c r="L2" i="1"/>
  <c r="L19" i="1"/>
  <c r="K3" i="1"/>
  <c r="H3" i="1"/>
  <c r="G3" i="1"/>
  <c r="L3" i="1" l="1"/>
  <c r="K24" i="1"/>
  <c r="J24" i="1"/>
  <c r="H24" i="1"/>
  <c r="G24" i="1"/>
  <c r="K39" i="1"/>
  <c r="J39" i="1"/>
  <c r="H39" i="1"/>
  <c r="G39" i="1"/>
  <c r="L29" i="1"/>
  <c r="K25" i="1"/>
  <c r="J25" i="1"/>
  <c r="H25" i="1"/>
  <c r="G25" i="1"/>
  <c r="L24" i="1" l="1"/>
  <c r="L39" i="1"/>
  <c r="L25" i="1"/>
  <c r="K41" i="1"/>
  <c r="J41" i="1"/>
  <c r="H41" i="1"/>
  <c r="G41" i="1"/>
  <c r="L41" i="1" l="1"/>
  <c r="K5" i="1" l="1"/>
  <c r="J5" i="1"/>
  <c r="H5" i="1"/>
  <c r="G5" i="1"/>
  <c r="L5" i="1" l="1"/>
  <c r="K35" i="1" l="1"/>
  <c r="J35" i="1"/>
  <c r="G35" i="1"/>
  <c r="L34" i="1"/>
  <c r="K23" i="1"/>
  <c r="J23" i="1"/>
  <c r="G23" i="1"/>
  <c r="K20" i="1"/>
  <c r="J20" i="1"/>
  <c r="G20" i="1"/>
  <c r="K16" i="1"/>
  <c r="G16" i="1"/>
  <c r="L16" i="1" s="1"/>
  <c r="K14" i="1"/>
  <c r="J14" i="1"/>
  <c r="G14" i="1"/>
  <c r="K10" i="1"/>
  <c r="J10" i="1"/>
  <c r="G10" i="1"/>
  <c r="L11" i="1" l="1"/>
  <c r="L13" i="1"/>
  <c r="L23" i="1"/>
  <c r="L20" i="1"/>
  <c r="L14" i="1"/>
  <c r="L35" i="1"/>
  <c r="L10" i="1"/>
</calcChain>
</file>

<file path=xl/sharedStrings.xml><?xml version="1.0" encoding="utf-8"?>
<sst xmlns="http://schemas.openxmlformats.org/spreadsheetml/2006/main" count="240" uniqueCount="117">
  <si>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</si>
  <si>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</si>
  <si>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</si>
  <si>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</si>
  <si>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</si>
  <si>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</si>
  <si>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</si>
  <si>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</si>
  <si>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</si>
  <si>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</si>
  <si>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</si>
  <si>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</si>
  <si>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</si>
  <si>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</si>
  <si>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</si>
  <si>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</si>
  <si>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</si>
  <si>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</si>
  <si>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</si>
  <si>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</si>
  <si>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</si>
  <si>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</si>
  <si>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</si>
  <si>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</si>
  <si>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</si>
  <si>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</si>
  <si>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</si>
  <si>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</si>
  <si>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ENCARGADA DE UIP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</si>
  <si>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</si>
  <si>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</si>
  <si>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</si>
  <si>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</si>
  <si>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</si>
  <si>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</si>
  <si>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</si>
  <si>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</si>
  <si>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</si>
  <si>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</si>
  <si>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</si>
  <si>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</si>
  <si>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</si>
  <si>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</si>
  <si>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</si>
  <si>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</si>
  <si>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</si>
  <si>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</si>
  <si>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</si>
  <si>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</si>
  <si>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</si>
  <si>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</si>
  <si>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</si>
  <si>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</si>
  <si>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</si>
  <si>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</si>
  <si>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</si>
  <si>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</si>
  <si>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</si>
  <si>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</si>
  <si>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</si>
  <si>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</si>
  <si>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</si>
  <si>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</si>
  <si>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</si>
  <si>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</si>
  <si>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</si>
  <si>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</si>
  <si>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</si>
  <si>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</si>
  <si>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</si>
  <si>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</si>
  <si>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</si>
  <si>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</si>
  <si>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</si>
  <si>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</si>
  <si>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</si>
  <si>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</si>
  <si>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</si>
  <si>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</si>
  <si>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</si>
  <si>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</si>
  <si>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</si>
  <si>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</si>
  <si>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</si>
  <si>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</si>
  <si>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</si>
  <si>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</si>
  <si>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</si>
  <si>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</si>
  <si>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</si>
  <si>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</si>
  <si>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</si>
  <si>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</si>
  <si>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</si>
  <si>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</si>
  <si>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</si>
  <si>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</si>
  <si>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</si>
  <si>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</si>
  <si>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</si>
  <si>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</si>
  <si>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</si>
  <si>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</si>
  <si>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</si>
  <si>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JOSUE NICOLAS GODINEZ MARTINEZ</t>
  </si>
  <si>
    <t>ELDER GONZALO PEÑA ARCHILA</t>
  </si>
  <si>
    <t>JEFE DE CONTABILIDAD</t>
  </si>
  <si>
    <t>ELISA MARÍA ALEJANDRA ESCOBAR CASTAÑEDA</t>
  </si>
  <si>
    <t>SANDRA CAROLINA LEIVA MORALES</t>
  </si>
  <si>
    <t>JEFE DE GESTIÓN</t>
  </si>
  <si>
    <t>EMILY VALENTINA DEL ROSARIO ENRIQUEZ TUNCHE</t>
  </si>
  <si>
    <t>JEFE DE INVENTARIOS</t>
  </si>
  <si>
    <t xml:space="preserve">JOSELYN MARIA DEL ROSARIO MOLLINEDO HERNANDEZ </t>
  </si>
  <si>
    <t>DULCE MARIA AVILA ORANTES</t>
  </si>
  <si>
    <t>ASESOR JURÍDICO LABORAL</t>
  </si>
  <si>
    <t>JHULY ESMERALDA GARCIA GARCIA</t>
  </si>
  <si>
    <t>JEFE DE ADMISIÓN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</si>
</sst>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BreakPreview" topLeftCell="A31" zoomScale="78" zoomScaleNormal="39" zoomScaleSheetLayoutView="78" zoomScalePageLayoutView="73" workbookViewId="0">
      <selection activeCell="F8" sqref="F8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58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85</v>
      </c>
      <c r="C2" s="5" t="s">
        <v>14</v>
      </c>
      <c r="D2" s="6" t="s">
        <v>15</v>
      </c>
      <c r="E2" s="6" t="s">
        <v>16</v>
      </c>
      <c r="F2" s="6" t="s">
        <v>59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7722</v>
      </c>
    </row>
    <row r="3" spans="1:15" ht="39.950000000000003" customHeight="1" x14ac:dyDescent="0.25">
      <c r="A3" s="3">
        <v>2</v>
      </c>
      <c r="B3" s="4" t="s">
        <v>86</v>
      </c>
      <c r="C3" s="8" t="s">
        <v>14</v>
      </c>
      <c r="D3" s="6" t="s">
        <v>17</v>
      </c>
      <c r="E3" s="6" t="s">
        <v>18</v>
      </c>
      <c r="F3" s="6" t="s">
        <v>59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3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67</v>
      </c>
      <c r="F4" s="6" t="s">
        <v>59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80</v>
      </c>
      <c r="C5" s="8" t="s">
        <v>14</v>
      </c>
      <c r="D5" s="6" t="s">
        <v>22</v>
      </c>
      <c r="E5" s="6" t="s">
        <v>68</v>
      </c>
      <c r="F5" s="6" t="s">
        <v>69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27</v>
      </c>
      <c r="C6" s="8" t="s">
        <v>14</v>
      </c>
      <c r="D6" s="6" t="s">
        <v>23</v>
      </c>
      <c r="E6" s="6" t="s">
        <v>111</v>
      </c>
      <c r="F6" s="6" t="s">
        <v>60</v>
      </c>
      <c r="G6" s="7">
        <f>6759/28*26</f>
        <v>6276.2142857142853</v>
      </c>
      <c r="H6" s="7">
        <f>2000/28*26</f>
        <v>1857.1428571428571</v>
      </c>
      <c r="I6" s="7">
        <f>375/28*26</f>
        <v>348.21428571428572</v>
      </c>
      <c r="J6" s="7">
        <f>2000/28*26</f>
        <v>1857.1428571428571</v>
      </c>
      <c r="K6" s="7">
        <f>250/28*26</f>
        <v>232.14285714285714</v>
      </c>
      <c r="L6" s="7">
        <f t="shared" si="0"/>
        <v>10570.857142857141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103</v>
      </c>
      <c r="C7" s="8" t="s">
        <v>14</v>
      </c>
      <c r="D7" s="6" t="s">
        <v>23</v>
      </c>
      <c r="E7" s="6" t="s">
        <v>98</v>
      </c>
      <c r="F7" s="6" t="s">
        <v>60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ref="L7" si="1">(G7+H7+I7+J7+K7)</f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105</v>
      </c>
      <c r="C8" s="8" t="s">
        <v>14</v>
      </c>
      <c r="D8" s="6" t="s">
        <v>23</v>
      </c>
      <c r="E8" s="6" t="s">
        <v>106</v>
      </c>
      <c r="F8" s="6" t="s">
        <v>60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87</v>
      </c>
      <c r="C9" s="8" t="s">
        <v>14</v>
      </c>
      <c r="D9" s="6" t="s">
        <v>23</v>
      </c>
      <c r="E9" s="6" t="s">
        <v>24</v>
      </c>
      <c r="F9" s="6" t="s">
        <v>60</v>
      </c>
      <c r="G9" s="7">
        <f>6759</f>
        <v>6759</v>
      </c>
      <c r="H9" s="7">
        <f>2000</f>
        <v>2000</v>
      </c>
      <c r="I9" s="7">
        <f>375</f>
        <v>375</v>
      </c>
      <c r="J9" s="7">
        <f>2000</f>
        <v>2000</v>
      </c>
      <c r="K9" s="7">
        <f>250</f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61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27</v>
      </c>
      <c r="C11" s="9" t="s">
        <v>14</v>
      </c>
      <c r="D11" s="6" t="s">
        <v>20</v>
      </c>
      <c r="E11" s="14" t="s">
        <v>28</v>
      </c>
      <c r="F11" s="6" t="s">
        <v>62</v>
      </c>
      <c r="G11" s="7">
        <f>3757/28*2</f>
        <v>268.35714285714283</v>
      </c>
      <c r="H11" s="7">
        <f>64.2857142857143*2</f>
        <v>128.57142857142861</v>
      </c>
      <c r="I11" s="7">
        <f>13.3928571428571*2</f>
        <v>26.785714285714199</v>
      </c>
      <c r="J11" s="7">
        <f>1800/28*2</f>
        <v>128.57142857142858</v>
      </c>
      <c r="K11" s="7">
        <f>250/28*2</f>
        <v>17.857142857142858</v>
      </c>
      <c r="L11" s="7">
        <f t="shared" si="0"/>
        <v>570.14285714285711</v>
      </c>
      <c r="M11" s="7">
        <v>0</v>
      </c>
      <c r="N11" s="7">
        <v>0</v>
      </c>
      <c r="O11" s="7">
        <v>0</v>
      </c>
    </row>
    <row r="12" spans="1:15" ht="29.25" customHeight="1" x14ac:dyDescent="0.25">
      <c r="A12" s="3">
        <v>11</v>
      </c>
      <c r="B12" s="4" t="s">
        <v>110</v>
      </c>
      <c r="C12" s="9" t="s">
        <v>14</v>
      </c>
      <c r="D12" s="6" t="s">
        <v>20</v>
      </c>
      <c r="E12" s="10" t="s">
        <v>28</v>
      </c>
      <c r="F12" s="6" t="s">
        <v>62</v>
      </c>
      <c r="G12" s="7">
        <f>3757/28*12</f>
        <v>1610.1428571428569</v>
      </c>
      <c r="H12" s="7">
        <f>64.2857142857143*12</f>
        <v>771.42857142857167</v>
      </c>
      <c r="I12" s="7">
        <v>0</v>
      </c>
      <c r="J12" s="7">
        <f>1800/28*12</f>
        <v>771.42857142857156</v>
      </c>
      <c r="K12" s="7">
        <f>250/28*12</f>
        <v>107.14285714285714</v>
      </c>
      <c r="L12" s="7">
        <f t="shared" ref="L12" si="2">(G12+H12+I12+J12+K12)</f>
        <v>3260.1428571428573</v>
      </c>
      <c r="M12" s="7">
        <v>0</v>
      </c>
      <c r="N12" s="7">
        <v>0</v>
      </c>
      <c r="O12" s="7">
        <v>0</v>
      </c>
    </row>
    <row r="13" spans="1:15" ht="31.5" customHeight="1" x14ac:dyDescent="0.25">
      <c r="A13" s="3">
        <v>12</v>
      </c>
      <c r="B13" s="4" t="s">
        <v>110</v>
      </c>
      <c r="C13" s="8" t="s">
        <v>14</v>
      </c>
      <c r="D13" s="6" t="s">
        <v>20</v>
      </c>
      <c r="E13" s="6" t="s">
        <v>29</v>
      </c>
      <c r="F13" s="6" t="s">
        <v>62</v>
      </c>
      <c r="G13" s="7">
        <f>3757/28*16</f>
        <v>2146.8571428571427</v>
      </c>
      <c r="H13" s="7">
        <f>64.2857142857143*16</f>
        <v>1028.5714285714287</v>
      </c>
      <c r="I13" s="7">
        <v>0</v>
      </c>
      <c r="J13" s="7">
        <f>1800/28*16</f>
        <v>1028.5714285714287</v>
      </c>
      <c r="K13" s="7">
        <f>250/28*16</f>
        <v>142.85714285714286</v>
      </c>
      <c r="L13" s="7">
        <f t="shared" si="0"/>
        <v>4346.8571428571431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30</v>
      </c>
      <c r="C14" s="8" t="s">
        <v>14</v>
      </c>
      <c r="D14" s="6" t="s">
        <v>23</v>
      </c>
      <c r="E14" s="6" t="s">
        <v>31</v>
      </c>
      <c r="F14" s="6" t="s">
        <v>62</v>
      </c>
      <c r="G14" s="7">
        <f>6759</f>
        <v>6759</v>
      </c>
      <c r="H14" s="7">
        <v>2000</v>
      </c>
      <c r="I14" s="7">
        <v>375</v>
      </c>
      <c r="J14" s="7">
        <f>2000</f>
        <v>2000</v>
      </c>
      <c r="K14" s="7">
        <f>250</f>
        <v>250</v>
      </c>
      <c r="L14" s="7">
        <f t="shared" si="0"/>
        <v>11384</v>
      </c>
      <c r="M14" s="7">
        <v>0</v>
      </c>
      <c r="N14" s="7">
        <v>0</v>
      </c>
      <c r="O14" s="7">
        <v>0</v>
      </c>
    </row>
    <row r="15" spans="1:15" ht="39.950000000000003" customHeight="1" x14ac:dyDescent="0.25">
      <c r="A15" s="3">
        <v>14</v>
      </c>
      <c r="B15" s="4" t="s">
        <v>70</v>
      </c>
      <c r="C15" s="8" t="s">
        <v>14</v>
      </c>
      <c r="D15" s="6" t="s">
        <v>32</v>
      </c>
      <c r="E15" s="6" t="s">
        <v>33</v>
      </c>
      <c r="F15" s="6" t="s">
        <v>62</v>
      </c>
      <c r="G15" s="7">
        <v>1105</v>
      </c>
      <c r="H15" s="7">
        <v>1600</v>
      </c>
      <c r="I15" s="7">
        <v>0</v>
      </c>
      <c r="J15" s="7">
        <v>1000</v>
      </c>
      <c r="K15" s="7"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75" customHeight="1" x14ac:dyDescent="0.25">
      <c r="A16" s="3">
        <v>15</v>
      </c>
      <c r="B16" s="4" t="s">
        <v>34</v>
      </c>
      <c r="C16" s="8" t="s">
        <v>14</v>
      </c>
      <c r="D16" s="6" t="s">
        <v>32</v>
      </c>
      <c r="E16" s="6" t="s">
        <v>33</v>
      </c>
      <c r="F16" s="6" t="s">
        <v>62</v>
      </c>
      <c r="G16" s="7">
        <f>1105</f>
        <v>1105</v>
      </c>
      <c r="H16" s="7">
        <v>879.9</v>
      </c>
      <c r="I16" s="7">
        <v>0</v>
      </c>
      <c r="J16" s="7">
        <f>1000+720.1</f>
        <v>1720.1</v>
      </c>
      <c r="K16" s="7">
        <f>250</f>
        <v>250</v>
      </c>
      <c r="L16" s="7">
        <f t="shared" si="0"/>
        <v>3955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81</v>
      </c>
      <c r="C17" s="8" t="s">
        <v>14</v>
      </c>
      <c r="D17" s="6" t="s">
        <v>35</v>
      </c>
      <c r="E17" s="6" t="s">
        <v>36</v>
      </c>
      <c r="F17" s="6" t="s">
        <v>62</v>
      </c>
      <c r="G17" s="7">
        <f>1168</f>
        <v>1168</v>
      </c>
      <c r="H17" s="7">
        <f>1650</f>
        <v>1650</v>
      </c>
      <c r="I17" s="7">
        <v>0</v>
      </c>
      <c r="J17" s="7">
        <f>1000</f>
        <v>1000</v>
      </c>
      <c r="K17" s="7">
        <f>250</f>
        <v>250</v>
      </c>
      <c r="L17" s="7">
        <f t="shared" si="0"/>
        <v>4068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82</v>
      </c>
      <c r="C18" s="8" t="s">
        <v>14</v>
      </c>
      <c r="D18" s="11" t="s">
        <v>32</v>
      </c>
      <c r="E18" s="6" t="s">
        <v>37</v>
      </c>
      <c r="F18" s="6" t="s">
        <v>62</v>
      </c>
      <c r="G18" s="7">
        <f>1105</f>
        <v>1105</v>
      </c>
      <c r="H18" s="7">
        <f>1600</f>
        <v>1600</v>
      </c>
      <c r="I18" s="7">
        <v>0</v>
      </c>
      <c r="J18" s="7">
        <f>1000</f>
        <v>1000</v>
      </c>
      <c r="K18" s="7">
        <f>250</f>
        <v>250</v>
      </c>
      <c r="L18" s="7">
        <f t="shared" si="0"/>
        <v>3955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95</v>
      </c>
      <c r="C19" s="8" t="s">
        <v>14</v>
      </c>
      <c r="D19" s="6" t="s">
        <v>71</v>
      </c>
      <c r="E19" s="6" t="s">
        <v>72</v>
      </c>
      <c r="F19" s="6" t="s">
        <v>62</v>
      </c>
      <c r="G19" s="7">
        <f>1286</f>
        <v>1286</v>
      </c>
      <c r="H19" s="7">
        <f>1200</f>
        <v>1200</v>
      </c>
      <c r="I19" s="7">
        <v>0</v>
      </c>
      <c r="J19" s="7">
        <f>1200</f>
        <v>1200</v>
      </c>
      <c r="K19" s="7">
        <f>250</f>
        <v>250</v>
      </c>
      <c r="L19" s="7">
        <f t="shared" si="0"/>
        <v>3936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73</v>
      </c>
      <c r="C20" s="8" t="s">
        <v>14</v>
      </c>
      <c r="D20" s="6" t="s">
        <v>23</v>
      </c>
      <c r="E20" s="6" t="s">
        <v>38</v>
      </c>
      <c r="F20" s="6" t="s">
        <v>62</v>
      </c>
      <c r="G20" s="7">
        <f>6759</f>
        <v>6759</v>
      </c>
      <c r="H20" s="7">
        <v>2000</v>
      </c>
      <c r="I20" s="7">
        <v>375</v>
      </c>
      <c r="J20" s="7">
        <f>2000</f>
        <v>2000</v>
      </c>
      <c r="K20" s="7">
        <f>250</f>
        <v>250</v>
      </c>
      <c r="L20" s="7">
        <f t="shared" si="0"/>
        <v>11384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83</v>
      </c>
      <c r="C21" s="8" t="s">
        <v>14</v>
      </c>
      <c r="D21" s="6" t="s">
        <v>35</v>
      </c>
      <c r="E21" s="6" t="s">
        <v>36</v>
      </c>
      <c r="F21" s="6" t="s">
        <v>62</v>
      </c>
      <c r="G21" s="7">
        <f>1168</f>
        <v>1168</v>
      </c>
      <c r="H21" s="7">
        <f>1650</f>
        <v>1650</v>
      </c>
      <c r="I21" s="7">
        <v>0</v>
      </c>
      <c r="J21" s="7">
        <f>1000</f>
        <v>1000</v>
      </c>
      <c r="K21" s="7">
        <f>250</f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39</v>
      </c>
      <c r="C22" s="8" t="s">
        <v>14</v>
      </c>
      <c r="D22" s="6" t="s">
        <v>35</v>
      </c>
      <c r="E22" s="6" t="s">
        <v>40</v>
      </c>
      <c r="F22" s="6" t="s">
        <v>62</v>
      </c>
      <c r="G22" s="7">
        <v>1168</v>
      </c>
      <c r="H22" s="7">
        <v>930</v>
      </c>
      <c r="I22" s="7">
        <v>0</v>
      </c>
      <c r="J22" s="7">
        <v>1720</v>
      </c>
      <c r="K22" s="7"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41</v>
      </c>
      <c r="C23" s="8" t="s">
        <v>14</v>
      </c>
      <c r="D23" s="6" t="s">
        <v>35</v>
      </c>
      <c r="E23" s="6" t="s">
        <v>40</v>
      </c>
      <c r="F23" s="6" t="s">
        <v>62</v>
      </c>
      <c r="G23" s="7">
        <f>1168</f>
        <v>1168</v>
      </c>
      <c r="H23" s="7">
        <v>929.9</v>
      </c>
      <c r="I23" s="7">
        <v>0</v>
      </c>
      <c r="J23" s="7">
        <f>1720.1</f>
        <v>1720.1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76</v>
      </c>
      <c r="C24" s="8" t="s">
        <v>14</v>
      </c>
      <c r="D24" s="6" t="s">
        <v>35</v>
      </c>
      <c r="E24" s="6" t="s">
        <v>40</v>
      </c>
      <c r="F24" s="6" t="s">
        <v>62</v>
      </c>
      <c r="G24" s="7">
        <f>1168</f>
        <v>1168</v>
      </c>
      <c r="H24" s="7">
        <f>1650</f>
        <v>1650</v>
      </c>
      <c r="I24" s="7">
        <v>0</v>
      </c>
      <c r="J24" s="7">
        <f>1000</f>
        <v>1000</v>
      </c>
      <c r="K24" s="7">
        <f>250</f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74</v>
      </c>
      <c r="C25" s="8" t="s">
        <v>14</v>
      </c>
      <c r="D25" s="6" t="s">
        <v>35</v>
      </c>
      <c r="E25" s="6" t="s">
        <v>40</v>
      </c>
      <c r="F25" s="6" t="s">
        <v>62</v>
      </c>
      <c r="G25" s="7">
        <f>1168</f>
        <v>1168</v>
      </c>
      <c r="H25" s="7">
        <f>1650</f>
        <v>1650</v>
      </c>
      <c r="I25" s="7">
        <v>0</v>
      </c>
      <c r="J25" s="7">
        <f>1000</f>
        <v>1000</v>
      </c>
      <c r="K25" s="7">
        <f>250</f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42</v>
      </c>
      <c r="C26" s="8" t="s">
        <v>14</v>
      </c>
      <c r="D26" s="6" t="s">
        <v>35</v>
      </c>
      <c r="E26" s="6" t="s">
        <v>40</v>
      </c>
      <c r="F26" s="6" t="s">
        <v>62</v>
      </c>
      <c r="G26" s="7">
        <v>1168</v>
      </c>
      <c r="H26" s="7">
        <v>930</v>
      </c>
      <c r="I26" s="7">
        <v>0</v>
      </c>
      <c r="J26" s="7">
        <v>1720</v>
      </c>
      <c r="K26" s="7">
        <v>250</v>
      </c>
      <c r="L26" s="7">
        <f t="shared" si="0"/>
        <v>4068</v>
      </c>
      <c r="M26" s="7">
        <v>0</v>
      </c>
      <c r="N26" s="7">
        <v>0</v>
      </c>
      <c r="O26" s="7">
        <v>0</v>
      </c>
    </row>
    <row r="27" spans="1:15" ht="45" customHeight="1" x14ac:dyDescent="0.25">
      <c r="A27" s="3">
        <v>26</v>
      </c>
      <c r="B27" s="4" t="s">
        <v>84</v>
      </c>
      <c r="C27" s="8" t="s">
        <v>14</v>
      </c>
      <c r="D27" s="6" t="s">
        <v>32</v>
      </c>
      <c r="E27" s="6" t="s">
        <v>33</v>
      </c>
      <c r="F27" s="6" t="s">
        <v>62</v>
      </c>
      <c r="G27" s="7">
        <f>1105</f>
        <v>1105</v>
      </c>
      <c r="H27" s="7">
        <f>1600</f>
        <v>1600</v>
      </c>
      <c r="I27" s="7">
        <v>0</v>
      </c>
      <c r="J27" s="7">
        <f>1000</f>
        <v>1000</v>
      </c>
      <c r="K27" s="7">
        <f>250</f>
        <v>250</v>
      </c>
      <c r="L27" s="7">
        <f t="shared" si="0"/>
        <v>3955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43</v>
      </c>
      <c r="C28" s="8" t="s">
        <v>14</v>
      </c>
      <c r="D28" s="6" t="s">
        <v>44</v>
      </c>
      <c r="E28" s="6" t="s">
        <v>45</v>
      </c>
      <c r="F28" s="6" t="s">
        <v>62</v>
      </c>
      <c r="G28" s="7">
        <v>1324</v>
      </c>
      <c r="H28" s="7">
        <v>929.9</v>
      </c>
      <c r="I28" s="7">
        <v>0</v>
      </c>
      <c r="J28" s="7">
        <v>1720.1</v>
      </c>
      <c r="K28" s="7">
        <v>250</v>
      </c>
      <c r="L28" s="7">
        <f t="shared" si="0"/>
        <v>4224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104</v>
      </c>
      <c r="C29" s="8" t="s">
        <v>14</v>
      </c>
      <c r="D29" s="6" t="s">
        <v>23</v>
      </c>
      <c r="E29" s="6" t="s">
        <v>46</v>
      </c>
      <c r="F29" s="6" t="s">
        <v>62</v>
      </c>
      <c r="G29" s="7">
        <v>6759</v>
      </c>
      <c r="H29" s="7">
        <v>2000</v>
      </c>
      <c r="I29" s="7">
        <v>375</v>
      </c>
      <c r="J29" s="7">
        <f>2000</f>
        <v>2000</v>
      </c>
      <c r="K29" s="7">
        <f>250</f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24" x14ac:dyDescent="0.25">
      <c r="A30" s="3">
        <v>29</v>
      </c>
      <c r="B30" s="4" t="s">
        <v>112</v>
      </c>
      <c r="C30" s="8" t="s">
        <v>14</v>
      </c>
      <c r="D30" s="6" t="s">
        <v>88</v>
      </c>
      <c r="E30" s="6" t="s">
        <v>89</v>
      </c>
      <c r="F30" s="6" t="s">
        <v>62</v>
      </c>
      <c r="G30" s="7">
        <v>2120</v>
      </c>
      <c r="H30" s="7">
        <v>1750</v>
      </c>
      <c r="I30" s="7">
        <v>0</v>
      </c>
      <c r="J30" s="7">
        <v>1400</v>
      </c>
      <c r="K30" s="7">
        <v>250</v>
      </c>
      <c r="L30" s="7">
        <f t="shared" ref="L30:L33" si="3">(G30+H30+I30+J30+K30)</f>
        <v>5520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113</v>
      </c>
      <c r="C31" s="8" t="s">
        <v>14</v>
      </c>
      <c r="D31" s="6" t="s">
        <v>23</v>
      </c>
      <c r="E31" s="6" t="s">
        <v>114</v>
      </c>
      <c r="F31" s="6" t="s">
        <v>63</v>
      </c>
      <c r="G31" s="7">
        <f>241.392857142857*26</f>
        <v>6276.2142857142817</v>
      </c>
      <c r="H31" s="7">
        <f>71.4285714285714*26</f>
        <v>1857.1428571428564</v>
      </c>
      <c r="I31" s="7"/>
      <c r="J31" s="7">
        <f>2000/28*26</f>
        <v>1857.1428571428571</v>
      </c>
      <c r="K31" s="7">
        <f>250/28*26</f>
        <v>232.14285714285714</v>
      </c>
      <c r="L31" s="7">
        <f t="shared" ref="L31" si="4">(G31+H31+I31+J31+K31)</f>
        <v>10222.642857142851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108</v>
      </c>
      <c r="C32" s="8" t="s">
        <v>14</v>
      </c>
      <c r="D32" s="6" t="s">
        <v>23</v>
      </c>
      <c r="E32" s="6" t="s">
        <v>109</v>
      </c>
      <c r="F32" s="6" t="s">
        <v>63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3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115</v>
      </c>
      <c r="C33" s="8" t="s">
        <v>14</v>
      </c>
      <c r="D33" s="6" t="s">
        <v>23</v>
      </c>
      <c r="E33" s="6" t="s">
        <v>116</v>
      </c>
      <c r="F33" s="6" t="s">
        <v>63</v>
      </c>
      <c r="G33" s="7">
        <f>241.392857142857*26</f>
        <v>6276.2142857142817</v>
      </c>
      <c r="H33" s="7">
        <f>71.4285714285714*26</f>
        <v>1857.1428571428564</v>
      </c>
      <c r="I33" s="7"/>
      <c r="J33" s="7">
        <f>2000/28*26</f>
        <v>1857.1428571428571</v>
      </c>
      <c r="K33" s="7">
        <f>250/28*26</f>
        <v>232.14285714285714</v>
      </c>
      <c r="L33" s="7">
        <f t="shared" si="3"/>
        <v>10222.642857142851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99</v>
      </c>
      <c r="C34" s="8" t="s">
        <v>14</v>
      </c>
      <c r="D34" s="6" t="s">
        <v>23</v>
      </c>
      <c r="E34" s="6" t="s">
        <v>47</v>
      </c>
      <c r="F34" s="6" t="s">
        <v>63</v>
      </c>
      <c r="G34" s="7">
        <v>6759</v>
      </c>
      <c r="H34" s="7">
        <v>2000</v>
      </c>
      <c r="I34" s="7">
        <v>375</v>
      </c>
      <c r="J34" s="7">
        <f>2000</f>
        <v>2000</v>
      </c>
      <c r="K34" s="7">
        <f>250</f>
        <v>250</v>
      </c>
      <c r="L34" s="7">
        <f t="shared" si="0"/>
        <v>11384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48</v>
      </c>
      <c r="C35" s="8" t="s">
        <v>14</v>
      </c>
      <c r="D35" s="6" t="s">
        <v>20</v>
      </c>
      <c r="E35" s="6" t="s">
        <v>49</v>
      </c>
      <c r="F35" s="6" t="s">
        <v>64</v>
      </c>
      <c r="G35" s="7">
        <f>3757</f>
        <v>3757</v>
      </c>
      <c r="H35" s="7">
        <v>1800</v>
      </c>
      <c r="I35" s="7">
        <v>0</v>
      </c>
      <c r="J35" s="7">
        <f>1800</f>
        <v>1800</v>
      </c>
      <c r="K35" s="7">
        <f>250</f>
        <v>250</v>
      </c>
      <c r="L35" s="7">
        <f t="shared" si="0"/>
        <v>7607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50</v>
      </c>
      <c r="C36" s="8" t="s">
        <v>14</v>
      </c>
      <c r="D36" s="6" t="s">
        <v>20</v>
      </c>
      <c r="E36" s="6" t="s">
        <v>51</v>
      </c>
      <c r="F36" s="6" t="s">
        <v>65</v>
      </c>
      <c r="G36" s="7">
        <v>3757</v>
      </c>
      <c r="H36" s="7">
        <v>1800</v>
      </c>
      <c r="I36" s="7">
        <v>375</v>
      </c>
      <c r="J36" s="7">
        <v>1800</v>
      </c>
      <c r="K36" s="7">
        <v>250</v>
      </c>
      <c r="L36" s="7">
        <f t="shared" si="0"/>
        <v>7982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90</v>
      </c>
      <c r="C37" s="8" t="s">
        <v>14</v>
      </c>
      <c r="D37" s="6" t="s">
        <v>20</v>
      </c>
      <c r="E37" s="6" t="s">
        <v>91</v>
      </c>
      <c r="F37" s="6" t="s">
        <v>79</v>
      </c>
      <c r="G37" s="7">
        <v>3757</v>
      </c>
      <c r="H37" s="7">
        <v>1800</v>
      </c>
      <c r="I37" s="7">
        <v>375</v>
      </c>
      <c r="J37" s="7">
        <v>1800</v>
      </c>
      <c r="K37" s="7">
        <v>250</v>
      </c>
      <c r="L37" s="7">
        <f t="shared" ref="L37" si="5">(G37+H37+I37+J37+K37)</f>
        <v>7982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77</v>
      </c>
      <c r="C38" s="8" t="s">
        <v>14</v>
      </c>
      <c r="D38" s="6" t="s">
        <v>20</v>
      </c>
      <c r="E38" s="6" t="s">
        <v>78</v>
      </c>
      <c r="F38" s="6" t="s">
        <v>79</v>
      </c>
      <c r="G38" s="7">
        <v>3757</v>
      </c>
      <c r="H38" s="7">
        <v>1800</v>
      </c>
      <c r="I38" s="7">
        <v>0</v>
      </c>
      <c r="J38" s="7">
        <v>1800</v>
      </c>
      <c r="K38" s="7">
        <v>250</v>
      </c>
      <c r="L38" s="7">
        <f t="shared" si="0"/>
        <v>7607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75</v>
      </c>
      <c r="C39" s="8" t="s">
        <v>14</v>
      </c>
      <c r="D39" s="6" t="s">
        <v>20</v>
      </c>
      <c r="E39" s="6" t="s">
        <v>52</v>
      </c>
      <c r="F39" s="6" t="s">
        <v>66</v>
      </c>
      <c r="G39" s="7">
        <f>3757</f>
        <v>3757</v>
      </c>
      <c r="H39" s="7">
        <f>1800</f>
        <v>1800</v>
      </c>
      <c r="I39" s="7">
        <v>0</v>
      </c>
      <c r="J39" s="7">
        <f>1800</f>
        <v>1800</v>
      </c>
      <c r="K39" s="7">
        <f>250</f>
        <v>250</v>
      </c>
      <c r="L39" s="7">
        <f t="shared" si="0"/>
        <v>7607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100</v>
      </c>
      <c r="C40" s="8" t="s">
        <v>14</v>
      </c>
      <c r="D40" s="6" t="s">
        <v>23</v>
      </c>
      <c r="E40" s="6" t="s">
        <v>96</v>
      </c>
      <c r="F40" s="6" t="s">
        <v>66</v>
      </c>
      <c r="G40" s="7">
        <v>6759</v>
      </c>
      <c r="H40" s="7">
        <v>2000</v>
      </c>
      <c r="I40" s="7">
        <v>375</v>
      </c>
      <c r="J40" s="7">
        <f>2000</f>
        <v>2000</v>
      </c>
      <c r="K40" s="7">
        <f>250</f>
        <v>250</v>
      </c>
      <c r="L40" s="7">
        <f t="shared" si="0"/>
        <v>11384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21</v>
      </c>
      <c r="C41" s="8" t="s">
        <v>14</v>
      </c>
      <c r="D41" s="6" t="s">
        <v>20</v>
      </c>
      <c r="E41" s="6" t="s">
        <v>53</v>
      </c>
      <c r="F41" s="6" t="s">
        <v>66</v>
      </c>
      <c r="G41" s="7">
        <f>3757</f>
        <v>3757</v>
      </c>
      <c r="H41" s="7">
        <f>1800</f>
        <v>1800</v>
      </c>
      <c r="I41" s="7">
        <v>0</v>
      </c>
      <c r="J41" s="7">
        <f>1800</f>
        <v>1800</v>
      </c>
      <c r="K41" s="7">
        <f>250</f>
        <v>250</v>
      </c>
      <c r="L41" s="7">
        <f t="shared" si="0"/>
        <v>7607</v>
      </c>
      <c r="M41" s="7">
        <v>0</v>
      </c>
      <c r="N41" s="7">
        <v>0</v>
      </c>
      <c r="O41" s="7">
        <v>0</v>
      </c>
    </row>
    <row r="42" spans="1:15" ht="39.75" customHeight="1" x14ac:dyDescent="0.25">
      <c r="A42" s="3">
        <v>41</v>
      </c>
      <c r="B42" s="4" t="s">
        <v>92</v>
      </c>
      <c r="C42" s="8" t="s">
        <v>14</v>
      </c>
      <c r="D42" s="6" t="s">
        <v>23</v>
      </c>
      <c r="E42" s="6" t="s">
        <v>93</v>
      </c>
      <c r="F42" s="6" t="s">
        <v>66</v>
      </c>
      <c r="G42" s="7">
        <v>6759</v>
      </c>
      <c r="H42" s="7">
        <v>2000</v>
      </c>
      <c r="I42" s="7">
        <v>375</v>
      </c>
      <c r="J42" s="7">
        <f>2000</f>
        <v>2000</v>
      </c>
      <c r="K42" s="7">
        <f>250</f>
        <v>250</v>
      </c>
      <c r="L42" s="7">
        <f t="shared" ref="L42" si="6">(G42+H42+I42+J42+K42)</f>
        <v>11384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54</v>
      </c>
      <c r="C43" s="8" t="s">
        <v>14</v>
      </c>
      <c r="D43" s="6" t="s">
        <v>55</v>
      </c>
      <c r="E43" s="6" t="s">
        <v>56</v>
      </c>
      <c r="F43" s="6" t="s">
        <v>66</v>
      </c>
      <c r="G43" s="7">
        <v>5373</v>
      </c>
      <c r="H43" s="7">
        <v>2000</v>
      </c>
      <c r="I43" s="7">
        <v>0</v>
      </c>
      <c r="J43" s="7">
        <v>2000</v>
      </c>
      <c r="K43" s="7">
        <v>250</v>
      </c>
      <c r="L43" s="7">
        <f t="shared" si="0"/>
        <v>9623</v>
      </c>
      <c r="M43" s="7">
        <v>0</v>
      </c>
      <c r="N43" s="7">
        <v>0</v>
      </c>
      <c r="O43" s="7">
        <v>0</v>
      </c>
    </row>
    <row r="44" spans="1:15" ht="24" x14ac:dyDescent="0.25">
      <c r="A44" s="3">
        <v>43</v>
      </c>
      <c r="B44" s="12" t="s">
        <v>107</v>
      </c>
      <c r="C44" s="8" t="s">
        <v>14</v>
      </c>
      <c r="D44" s="6" t="s">
        <v>20</v>
      </c>
      <c r="E44" s="6" t="s">
        <v>57</v>
      </c>
      <c r="F44" s="6" t="s">
        <v>66</v>
      </c>
      <c r="G44" s="7">
        <v>3757</v>
      </c>
      <c r="H44" s="7">
        <v>1800</v>
      </c>
      <c r="I44" s="7"/>
      <c r="J44" s="7">
        <v>1800</v>
      </c>
      <c r="K44" s="7">
        <v>250</v>
      </c>
      <c r="L44" s="7">
        <f>(G44+H44+I44+J44+K44)</f>
        <v>7607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101</v>
      </c>
      <c r="C45" s="8" t="s">
        <v>14</v>
      </c>
      <c r="D45" s="6" t="s">
        <v>20</v>
      </c>
      <c r="E45" s="6" t="s">
        <v>94</v>
      </c>
      <c r="F45" s="6" t="s">
        <v>66</v>
      </c>
      <c r="G45" s="7">
        <v>3757</v>
      </c>
      <c r="H45" s="7">
        <v>1800</v>
      </c>
      <c r="I45" s="7">
        <v>375</v>
      </c>
      <c r="J45" s="7">
        <v>1800</v>
      </c>
      <c r="K45" s="7">
        <v>250</v>
      </c>
      <c r="L45" s="7">
        <f t="shared" ref="L45:L46" si="7">(G45+H45+I45+J45+K45)</f>
        <v>7982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45</v>
      </c>
      <c r="B46" s="4" t="s">
        <v>102</v>
      </c>
      <c r="C46" s="8" t="s">
        <v>14</v>
      </c>
      <c r="D46" s="6" t="s">
        <v>97</v>
      </c>
      <c r="E46" s="6" t="s">
        <v>53</v>
      </c>
      <c r="F46" s="6" t="s">
        <v>66</v>
      </c>
      <c r="G46" s="7">
        <v>3295</v>
      </c>
      <c r="H46" s="7">
        <v>1800</v>
      </c>
      <c r="I46" s="7">
        <v>375</v>
      </c>
      <c r="J46" s="7">
        <v>1800</v>
      </c>
      <c r="K46" s="7">
        <v>250</v>
      </c>
      <c r="L46" s="7">
        <f t="shared" si="7"/>
        <v>7520</v>
      </c>
      <c r="M46" s="7">
        <v>0</v>
      </c>
      <c r="N46" s="7">
        <v>0</v>
      </c>
      <c r="O46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FEBRERO 2025</oddHeader>
    <oddFooter>&amp;C&amp;"Arial Narrow,Negrita"&amp;8&amp;P/&amp;N</oddFooter>
  </headerFooter>
  <rowBreaks count="1" manualBreakCount="1">
    <brk id="1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2025-03-03T16:36:55Z</cp:lastPrinted>
  <dcterms:created xsi:type="dcterms:W3CDTF">2022-03-28T17:15:24Z</dcterms:created>
  <dcterms:modified xsi:type="dcterms:W3CDTF">2025-03-03T16:36:56Z</dcterms:modified>
</cp:coreProperties>
</file>