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ajuarez\Desktop\MAJUAREZ\Documents\DOCUMENTOS AREA DE NOMINA\RRHH-2024\Unidad de Información Pública\Marzo\Información Artículo 10 LAIP\Numeral 4\Personal 011\"/>
    </mc:Choice>
  </mc:AlternateContent>
  <xr:revisionPtr revIDLastSave="0" documentId="13_ncr:1_{9492742C-6B8F-43DF-81C3-D2735703254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11 PERSONAL PERMANENTE" sheetId="1" r:id="rId1"/>
    <sheet name="Hoja1" sheetId="2" r:id="rId2"/>
  </sheets>
  <definedNames>
    <definedName name="_xlnm._FilterDatabase" localSheetId="0" hidden="1">'011 PERSONAL PERMANENTE'!$A$1:$L$42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J42" i="1"/>
  <c r="I42" i="1"/>
  <c r="H42" i="1"/>
  <c r="G42" i="1"/>
  <c r="G28" i="1"/>
  <c r="H28" i="1"/>
  <c r="I28" i="1"/>
  <c r="J28" i="1"/>
  <c r="L29" i="1"/>
  <c r="K18" i="1"/>
  <c r="J18" i="1"/>
  <c r="H18" i="1"/>
  <c r="G18" i="1"/>
  <c r="L4" i="1"/>
  <c r="L6" i="1"/>
  <c r="L14" i="1"/>
  <c r="L21" i="1"/>
  <c r="L25" i="1"/>
  <c r="L27" i="1"/>
  <c r="L30" i="1"/>
  <c r="L31" i="1"/>
  <c r="L32" i="1"/>
  <c r="L35" i="1"/>
  <c r="L36" i="1"/>
  <c r="L40" i="1"/>
  <c r="K38" i="1"/>
  <c r="J38" i="1"/>
  <c r="H38" i="1"/>
  <c r="G38" i="1"/>
  <c r="K9" i="1"/>
  <c r="J9" i="1"/>
  <c r="I9" i="1"/>
  <c r="H9" i="1"/>
  <c r="G9" i="1"/>
  <c r="K2" i="1"/>
  <c r="J2" i="1"/>
  <c r="I2" i="1"/>
  <c r="H2" i="1"/>
  <c r="G2" i="1"/>
  <c r="K26" i="1"/>
  <c r="J26" i="1"/>
  <c r="H26" i="1"/>
  <c r="G26" i="1"/>
  <c r="L26" i="1" s="1"/>
  <c r="K20" i="1"/>
  <c r="J20" i="1"/>
  <c r="H20" i="1"/>
  <c r="G20" i="1"/>
  <c r="K17" i="1"/>
  <c r="J17" i="1"/>
  <c r="H17" i="1"/>
  <c r="G17" i="1"/>
  <c r="K16" i="1"/>
  <c r="J16" i="1"/>
  <c r="H16" i="1"/>
  <c r="G16" i="1"/>
  <c r="J15" i="1"/>
  <c r="L16" i="1" l="1"/>
  <c r="L17" i="1"/>
  <c r="L9" i="1"/>
  <c r="L20" i="1"/>
  <c r="L42" i="1"/>
  <c r="L38" i="1"/>
  <c r="L2" i="1"/>
  <c r="L18" i="1"/>
  <c r="K3" i="1"/>
  <c r="H3" i="1"/>
  <c r="G3" i="1"/>
  <c r="L3" i="1" s="1"/>
  <c r="K23" i="1" l="1"/>
  <c r="J23" i="1"/>
  <c r="H23" i="1"/>
  <c r="G23" i="1"/>
  <c r="K37" i="1"/>
  <c r="J37" i="1"/>
  <c r="H37" i="1"/>
  <c r="G37" i="1"/>
  <c r="K28" i="1"/>
  <c r="L28" i="1" s="1"/>
  <c r="K24" i="1"/>
  <c r="J24" i="1"/>
  <c r="H24" i="1"/>
  <c r="G24" i="1"/>
  <c r="L23" i="1" l="1"/>
  <c r="L37" i="1"/>
  <c r="L24" i="1"/>
  <c r="K39" i="1"/>
  <c r="J39" i="1"/>
  <c r="H39" i="1"/>
  <c r="G39" i="1"/>
  <c r="L39" i="1" s="1"/>
  <c r="K41" i="1" l="1"/>
  <c r="J41" i="1"/>
  <c r="H41" i="1"/>
  <c r="G41" i="1"/>
  <c r="L41" i="1" l="1"/>
  <c r="K5" i="1"/>
  <c r="J5" i="1"/>
  <c r="H5" i="1"/>
  <c r="G5" i="1"/>
  <c r="L5" i="1" l="1"/>
  <c r="K8" i="1"/>
  <c r="J8" i="1"/>
  <c r="I8" i="1"/>
  <c r="H8" i="1"/>
  <c r="G8" i="1"/>
  <c r="K7" i="1"/>
  <c r="J7" i="1"/>
  <c r="I7" i="1"/>
  <c r="H7" i="1"/>
  <c r="G7" i="1"/>
  <c r="L8" i="1" l="1"/>
  <c r="L7" i="1"/>
  <c r="K43" i="1"/>
  <c r="J43" i="1"/>
  <c r="G43" i="1"/>
  <c r="K34" i="1"/>
  <c r="J34" i="1"/>
  <c r="G34" i="1"/>
  <c r="K33" i="1"/>
  <c r="J33" i="1"/>
  <c r="G33" i="1"/>
  <c r="L33" i="1" s="1"/>
  <c r="K22" i="1"/>
  <c r="J22" i="1"/>
  <c r="G22" i="1"/>
  <c r="L22" i="1" s="1"/>
  <c r="K19" i="1"/>
  <c r="J19" i="1"/>
  <c r="G19" i="1"/>
  <c r="L19" i="1" s="1"/>
  <c r="K15" i="1"/>
  <c r="G15" i="1"/>
  <c r="L15" i="1" s="1"/>
  <c r="K13" i="1"/>
  <c r="J13" i="1"/>
  <c r="G13" i="1"/>
  <c r="K12" i="1"/>
  <c r="J12" i="1"/>
  <c r="G12" i="1"/>
  <c r="L12" i="1" s="1"/>
  <c r="K11" i="1"/>
  <c r="J11" i="1"/>
  <c r="G11" i="1"/>
  <c r="L11" i="1" s="1"/>
  <c r="K10" i="1"/>
  <c r="J10" i="1"/>
  <c r="G10" i="1"/>
  <c r="L13" i="1" l="1"/>
  <c r="L43" i="1"/>
  <c r="L34" i="1"/>
  <c r="L10" i="1"/>
</calcChain>
</file>

<file path=xl/sharedStrings.xml><?xml version="1.0" encoding="utf-8"?>
<sst xmlns="http://schemas.openxmlformats.org/spreadsheetml/2006/main" count="225" uniqueCount="114">
  <si>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</si>
  <si>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</si>
  <si>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</si>
  <si>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</si>
  <si>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</si>
  <si>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</si>
  <si>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</si>
  <si>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</si>
  <si>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</si>
  <si>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</si>
  <si>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</si>
  <si>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</si>
  <si>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</si>
  <si>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</si>
  <si>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</si>
  <si>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</si>
  <si>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</si>
  <si>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</si>
  <si>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</si>
  <si>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</si>
  <si>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</si>
  <si>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</si>
  <si>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</si>
  <si>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</si>
  <si>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</si>
  <si>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PRESUPUESTO</t>
  </si>
  <si>
    <t>JEFE DE CONTABILIDAD</t>
  </si>
  <si>
    <t>JEFE DE TESORERÍA</t>
  </si>
  <si>
    <t>ALMA ROSA DEL CARMEN GARRIDO NAVAS</t>
  </si>
  <si>
    <t>PROCURADOR</t>
  </si>
  <si>
    <t>IRIS YOJANA MONTES DE OCA LEAL</t>
  </si>
  <si>
    <t>ENCARGADA DE UIP</t>
  </si>
  <si>
    <t>EMILY VALENTINA DEL ROSARIO ENRIQUEZ TUNCHE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</si>
  <si>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</si>
  <si>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</si>
  <si>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</si>
  <si>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</si>
  <si>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</si>
  <si>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</si>
  <si>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</si>
  <si>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</si>
  <si>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</si>
  <si>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</si>
  <si>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</si>
  <si>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</si>
  <si>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</si>
  <si>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</si>
  <si>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</si>
  <si>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</si>
  <si>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</si>
  <si>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</si>
  <si>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JULIO DANIEL MÉNDEZ MELGAR</t>
  </si>
  <si>
    <t>ASESOR JURIDICO LABORAL DE RRHH</t>
  </si>
  <si>
    <t>MARIANA JHAZMIN ALVAREZ MURALLES</t>
  </si>
  <si>
    <t>JEFE DE ADMISIÓN</t>
  </si>
  <si>
    <t>WALFRE RICARDO ESTRADA TOBAR</t>
  </si>
  <si>
    <t>JEFE DE GESTIÓN</t>
  </si>
  <si>
    <t>MARTINA JUAREZ COCHE DE MORALES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</si>
  <si>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</si>
  <si>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</si>
  <si>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</si>
  <si>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</si>
  <si>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</si>
  <si>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</si>
  <si>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JEFE DE MONITOREO Y ESTADÍSTICA</t>
  </si>
  <si>
    <t>ANALISTA DE MONITOREO Y ESTADÍSTICA</t>
  </si>
  <si>
    <t>ANALISTA DE SEGURIDAD INTERIOR Y EXTERIOR</t>
  </si>
  <si>
    <t>ALMA YASMIN MENDOZA GUZMAN</t>
  </si>
  <si>
    <t>ASESOR PROFESIONAL ESPECIALIZADO I</t>
  </si>
  <si>
    <t>JEFE RIESGOS Y AMENAZAS</t>
  </si>
  <si>
    <t>ANALISTA DE RIESGOS Y AMENAZAS</t>
  </si>
  <si>
    <t>BRYAN ALEJANDRO HERRERA GALICIA</t>
  </si>
  <si>
    <t>JEFE DE TELECOMUNICACIONES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</si>
  <si>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</si>
  <si>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</si>
  <si>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</si>
  <si>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</si>
  <si>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</si>
  <si>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</si>
  <si>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</si>
  <si>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</si>
  <si>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</si>
  <si>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</si>
  <si>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</si>
  <si>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</si>
  <si>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EFREN ALEXANDER LÓPEZ MORALES</t>
  </si>
  <si>
    <t>SONIA LISSETTE HERNANDEZ GONZALEZ</t>
  </si>
  <si>
    <t>NEHEMIAS LEONEL GARCIA CARDOZA</t>
  </si>
  <si>
    <t>VANESSA MARIN CASTRO DE GUEVARA</t>
  </si>
  <si>
    <t>ELISA MARÍA ALEJANDRA ESCOBAR CASTAÑEDA</t>
  </si>
  <si>
    <t>JOSELYN MARIA DEL ROSARIO MOLLINEDO HERNANDEZ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</si>
  <si>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</si>
  <si>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</si>
  <si>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</si>
  <si>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</si>
  <si>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</si>
  <si>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</si>
  <si>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</si>
  <si>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</si>
  <si>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</si>
  <si>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</si>
  <si>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KARLA ELEANE YANES GARCIA DE CABRERA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</si>
  <si>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</si>
  <si>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</si>
  <si>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</si>
  <si>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</si>
  <si>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</si>
  <si>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</si>
  <si>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</si>
  <si>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EVELYN LILIANA VALDEZ HIGUEROS</t>
  </si>
  <si>
    <t>JOSSELINE ALICIA CANO SALAZAR (TOMÓ POSESIÓN EL 18/03/2024)</t>
  </si>
  <si>
    <t>ASISTENTE PROFESIONAL II</t>
  </si>
  <si>
    <t>ENCARGADA ARCHIVO GENERAL ST</t>
  </si>
  <si>
    <t>BLANCA LIDIA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</si>
</sst>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Normal="100" zoomScaleSheetLayoutView="78" zoomScalePageLayoutView="95" workbookViewId="0"/>
  </sheetViews>
  <sheetFormatPr baseColWidth="10" defaultRowHeight="15" x14ac:dyDescent="0.25"/>
  <cols>
    <col min="1" max="1" width="4.5703125" customWidth="1"/>
    <col min="2" max="2" width="35.140625" customWidth="1"/>
    <col min="3" max="3" width="9.5703125" customWidth="1"/>
    <col min="4" max="4" width="28.5703125" customWidth="1"/>
    <col min="5" max="5" width="37.140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5" width="9.5703125" customWidth="1"/>
  </cols>
  <sheetData>
    <row r="1" spans="1:15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73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106</v>
      </c>
      <c r="C2" s="5" t="s">
        <v>14</v>
      </c>
      <c r="D2" s="6" t="s">
        <v>15</v>
      </c>
      <c r="E2" s="6" t="s">
        <v>16</v>
      </c>
      <c r="F2" s="6" t="s">
        <v>74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107</v>
      </c>
      <c r="C3" s="8" t="s">
        <v>14</v>
      </c>
      <c r="D3" s="6" t="s">
        <v>17</v>
      </c>
      <c r="E3" s="6" t="s">
        <v>18</v>
      </c>
      <c r="F3" s="6" t="s">
        <v>74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3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82</v>
      </c>
      <c r="F4" s="6" t="s">
        <v>74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100</v>
      </c>
      <c r="C5" s="8" t="s">
        <v>14</v>
      </c>
      <c r="D5" s="6" t="s">
        <v>22</v>
      </c>
      <c r="E5" s="6" t="s">
        <v>83</v>
      </c>
      <c r="F5" s="6" t="s">
        <v>84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39.950000000000003" customHeight="1" x14ac:dyDescent="0.25">
      <c r="A6" s="3">
        <v>5</v>
      </c>
      <c r="B6" s="4" t="s">
        <v>88</v>
      </c>
      <c r="C6" s="8" t="s">
        <v>14</v>
      </c>
      <c r="D6" s="6" t="s">
        <v>23</v>
      </c>
      <c r="E6" s="6" t="s">
        <v>24</v>
      </c>
      <c r="F6" s="6" t="s">
        <v>75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39.950000000000003" customHeight="1" x14ac:dyDescent="0.25">
      <c r="A7" s="3">
        <v>6</v>
      </c>
      <c r="B7" s="4" t="s">
        <v>85</v>
      </c>
      <c r="C7" s="8" t="s">
        <v>14</v>
      </c>
      <c r="D7" s="6" t="s">
        <v>23</v>
      </c>
      <c r="E7" s="6" t="s">
        <v>25</v>
      </c>
      <c r="F7" s="6" t="s">
        <v>75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si="0"/>
        <v>11384</v>
      </c>
      <c r="M7" s="7">
        <v>0</v>
      </c>
      <c r="N7" s="7">
        <v>0</v>
      </c>
      <c r="O7" s="7">
        <v>0</v>
      </c>
    </row>
    <row r="8" spans="1:15" ht="39.950000000000003" customHeight="1" x14ac:dyDescent="0.25">
      <c r="A8" s="3">
        <v>7</v>
      </c>
      <c r="B8" s="4" t="s">
        <v>86</v>
      </c>
      <c r="C8" s="8" t="s">
        <v>14</v>
      </c>
      <c r="D8" s="6" t="s">
        <v>23</v>
      </c>
      <c r="E8" s="6" t="s">
        <v>26</v>
      </c>
      <c r="F8" s="6" t="s">
        <v>75</v>
      </c>
      <c r="G8" s="7">
        <f>6759</f>
        <v>6759</v>
      </c>
      <c r="H8" s="7">
        <f>2000</f>
        <v>2000</v>
      </c>
      <c r="I8" s="7">
        <f>375</f>
        <v>375</v>
      </c>
      <c r="J8" s="7">
        <f>2000</f>
        <v>2000</v>
      </c>
      <c r="K8" s="7">
        <f>250</f>
        <v>250</v>
      </c>
      <c r="L8" s="7">
        <f t="shared" si="0"/>
        <v>11384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108</v>
      </c>
      <c r="C9" s="8" t="s">
        <v>14</v>
      </c>
      <c r="D9" s="6" t="s">
        <v>23</v>
      </c>
      <c r="E9" s="6" t="s">
        <v>27</v>
      </c>
      <c r="F9" s="6" t="s">
        <v>75</v>
      </c>
      <c r="G9" s="7">
        <f>6759</f>
        <v>6759</v>
      </c>
      <c r="H9" s="7">
        <f>2000</f>
        <v>2000</v>
      </c>
      <c r="I9" s="7">
        <f>375</f>
        <v>375</v>
      </c>
      <c r="J9" s="7">
        <f>2000</f>
        <v>2000</v>
      </c>
      <c r="K9" s="7">
        <f>250</f>
        <v>250</v>
      </c>
      <c r="L9" s="7">
        <f t="shared" si="0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28</v>
      </c>
      <c r="C10" s="8" t="s">
        <v>14</v>
      </c>
      <c r="D10" s="6" t="s">
        <v>20</v>
      </c>
      <c r="E10" s="6" t="s">
        <v>29</v>
      </c>
      <c r="F10" s="6" t="s">
        <v>76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30</v>
      </c>
      <c r="C11" s="9" t="s">
        <v>14</v>
      </c>
      <c r="D11" s="6" t="s">
        <v>20</v>
      </c>
      <c r="E11" s="10" t="s">
        <v>31</v>
      </c>
      <c r="F11" s="6" t="s">
        <v>77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32</v>
      </c>
      <c r="C12" s="8" t="s">
        <v>14</v>
      </c>
      <c r="D12" s="6" t="s">
        <v>20</v>
      </c>
      <c r="E12" s="6" t="s">
        <v>33</v>
      </c>
      <c r="F12" s="6" t="s">
        <v>77</v>
      </c>
      <c r="G12" s="7">
        <f>3757</f>
        <v>3757</v>
      </c>
      <c r="H12" s="7">
        <v>1800</v>
      </c>
      <c r="I12" s="7">
        <v>0</v>
      </c>
      <c r="J12" s="7">
        <f>1800</f>
        <v>1800</v>
      </c>
      <c r="K12" s="7">
        <f>250</f>
        <v>250</v>
      </c>
      <c r="L12" s="7">
        <f t="shared" si="0"/>
        <v>7607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34</v>
      </c>
      <c r="C13" s="8" t="s">
        <v>14</v>
      </c>
      <c r="D13" s="6" t="s">
        <v>23</v>
      </c>
      <c r="E13" s="6" t="s">
        <v>35</v>
      </c>
      <c r="F13" s="6" t="s">
        <v>77</v>
      </c>
      <c r="G13" s="7">
        <f>6759</f>
        <v>6759</v>
      </c>
      <c r="H13" s="7">
        <v>2000</v>
      </c>
      <c r="I13" s="7">
        <v>0</v>
      </c>
      <c r="J13" s="7">
        <f>2000</f>
        <v>2000</v>
      </c>
      <c r="K13" s="7">
        <f>250</f>
        <v>250</v>
      </c>
      <c r="L13" s="7">
        <f t="shared" si="0"/>
        <v>11009</v>
      </c>
      <c r="M13" s="7">
        <v>0</v>
      </c>
      <c r="N13" s="7">
        <v>0</v>
      </c>
      <c r="O13" s="7">
        <v>0</v>
      </c>
    </row>
    <row r="14" spans="1:15" ht="39.950000000000003" customHeight="1" x14ac:dyDescent="0.25">
      <c r="A14" s="3">
        <v>13</v>
      </c>
      <c r="B14" s="4" t="s">
        <v>87</v>
      </c>
      <c r="C14" s="8" t="s">
        <v>14</v>
      </c>
      <c r="D14" s="6" t="s">
        <v>36</v>
      </c>
      <c r="E14" s="6" t="s">
        <v>37</v>
      </c>
      <c r="F14" s="6" t="s">
        <v>77</v>
      </c>
      <c r="G14" s="7">
        <v>1105</v>
      </c>
      <c r="H14" s="7">
        <v>1600</v>
      </c>
      <c r="I14" s="7">
        <v>0</v>
      </c>
      <c r="J14" s="7">
        <v>1000</v>
      </c>
      <c r="K14" s="7"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75" customHeight="1" x14ac:dyDescent="0.25">
      <c r="A15" s="3">
        <v>14</v>
      </c>
      <c r="B15" s="4" t="s">
        <v>38</v>
      </c>
      <c r="C15" s="8" t="s">
        <v>14</v>
      </c>
      <c r="D15" s="6" t="s">
        <v>36</v>
      </c>
      <c r="E15" s="6" t="s">
        <v>37</v>
      </c>
      <c r="F15" s="6" t="s">
        <v>77</v>
      </c>
      <c r="G15" s="7">
        <f>1105</f>
        <v>1105</v>
      </c>
      <c r="H15" s="7">
        <v>879.9</v>
      </c>
      <c r="I15" s="7">
        <v>0</v>
      </c>
      <c r="J15" s="7">
        <f>1000+720.1</f>
        <v>1720.1</v>
      </c>
      <c r="K15" s="7">
        <f>250</f>
        <v>250</v>
      </c>
      <c r="L15" s="7">
        <f t="shared" si="0"/>
        <v>3955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102</v>
      </c>
      <c r="C16" s="8" t="s">
        <v>14</v>
      </c>
      <c r="D16" s="6" t="s">
        <v>39</v>
      </c>
      <c r="E16" s="6" t="s">
        <v>40</v>
      </c>
      <c r="F16" s="6" t="s">
        <v>77</v>
      </c>
      <c r="G16" s="7">
        <f>1168</f>
        <v>1168</v>
      </c>
      <c r="H16" s="7">
        <f>1650</f>
        <v>1650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4068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103</v>
      </c>
      <c r="C17" s="8" t="s">
        <v>14</v>
      </c>
      <c r="D17" s="11" t="s">
        <v>36</v>
      </c>
      <c r="E17" s="6" t="s">
        <v>41</v>
      </c>
      <c r="F17" s="6" t="s">
        <v>77</v>
      </c>
      <c r="G17" s="7">
        <f>1105</f>
        <v>1105</v>
      </c>
      <c r="H17" s="7">
        <f>1600</f>
        <v>1600</v>
      </c>
      <c r="I17" s="7">
        <v>0</v>
      </c>
      <c r="J17" s="7">
        <f>1000</f>
        <v>1000</v>
      </c>
      <c r="K17" s="7">
        <f>250</f>
        <v>250</v>
      </c>
      <c r="L17" s="7">
        <f t="shared" si="0"/>
        <v>3955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110</v>
      </c>
      <c r="C18" s="8" t="s">
        <v>14</v>
      </c>
      <c r="D18" s="6" t="s">
        <v>91</v>
      </c>
      <c r="E18" s="6" t="s">
        <v>92</v>
      </c>
      <c r="F18" s="6" t="s">
        <v>77</v>
      </c>
      <c r="G18" s="7">
        <f>1286/31*14</f>
        <v>580.77419354838707</v>
      </c>
      <c r="H18" s="7">
        <f>1200/31*14</f>
        <v>541.9354838709678</v>
      </c>
      <c r="I18" s="7">
        <v>0</v>
      </c>
      <c r="J18" s="7">
        <f>1200/31*14</f>
        <v>541.9354838709678</v>
      </c>
      <c r="K18" s="7">
        <f>250/31*14</f>
        <v>112.90322580645162</v>
      </c>
      <c r="L18" s="7">
        <f t="shared" si="0"/>
        <v>1777.5483870967744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93</v>
      </c>
      <c r="C19" s="8" t="s">
        <v>14</v>
      </c>
      <c r="D19" s="6" t="s">
        <v>23</v>
      </c>
      <c r="E19" s="6" t="s">
        <v>42</v>
      </c>
      <c r="F19" s="6" t="s">
        <v>77</v>
      </c>
      <c r="G19" s="7">
        <f>6759</f>
        <v>6759</v>
      </c>
      <c r="H19" s="7">
        <v>2000</v>
      </c>
      <c r="I19" s="7">
        <v>0</v>
      </c>
      <c r="J19" s="7">
        <f>2000</f>
        <v>2000</v>
      </c>
      <c r="K19" s="7">
        <f>250</f>
        <v>250</v>
      </c>
      <c r="L19" s="7">
        <f t="shared" si="0"/>
        <v>11009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104</v>
      </c>
      <c r="C20" s="8" t="s">
        <v>14</v>
      </c>
      <c r="D20" s="6" t="s">
        <v>39</v>
      </c>
      <c r="E20" s="6" t="s">
        <v>40</v>
      </c>
      <c r="F20" s="6" t="s">
        <v>77</v>
      </c>
      <c r="G20" s="7">
        <f>1168</f>
        <v>1168</v>
      </c>
      <c r="H20" s="7">
        <f>1650</f>
        <v>1650</v>
      </c>
      <c r="I20" s="7">
        <v>0</v>
      </c>
      <c r="J20" s="7">
        <f>1000</f>
        <v>1000</v>
      </c>
      <c r="K20" s="7">
        <f>250</f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43</v>
      </c>
      <c r="C21" s="8" t="s">
        <v>14</v>
      </c>
      <c r="D21" s="6" t="s">
        <v>39</v>
      </c>
      <c r="E21" s="6" t="s">
        <v>44</v>
      </c>
      <c r="F21" s="6" t="s">
        <v>77</v>
      </c>
      <c r="G21" s="7">
        <v>1168</v>
      </c>
      <c r="H21" s="7">
        <v>930</v>
      </c>
      <c r="I21" s="7">
        <v>0</v>
      </c>
      <c r="J21" s="7">
        <v>1720</v>
      </c>
      <c r="K21" s="7"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45</v>
      </c>
      <c r="C22" s="8" t="s">
        <v>14</v>
      </c>
      <c r="D22" s="6" t="s">
        <v>39</v>
      </c>
      <c r="E22" s="6" t="s">
        <v>44</v>
      </c>
      <c r="F22" s="6" t="s">
        <v>77</v>
      </c>
      <c r="G22" s="7">
        <f>1168</f>
        <v>1168</v>
      </c>
      <c r="H22" s="7">
        <v>929.9</v>
      </c>
      <c r="I22" s="7">
        <v>0</v>
      </c>
      <c r="J22" s="7">
        <f>1720.1</f>
        <v>1720.1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96</v>
      </c>
      <c r="C23" s="8" t="s">
        <v>14</v>
      </c>
      <c r="D23" s="6" t="s">
        <v>39</v>
      </c>
      <c r="E23" s="6" t="s">
        <v>44</v>
      </c>
      <c r="F23" s="6" t="s">
        <v>77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94</v>
      </c>
      <c r="C24" s="8" t="s">
        <v>14</v>
      </c>
      <c r="D24" s="6" t="s">
        <v>39</v>
      </c>
      <c r="E24" s="6" t="s">
        <v>44</v>
      </c>
      <c r="F24" s="6" t="s">
        <v>77</v>
      </c>
      <c r="G24" s="7">
        <f>1168</f>
        <v>1168</v>
      </c>
      <c r="H24" s="7">
        <f>1650</f>
        <v>1650</v>
      </c>
      <c r="I24" s="7">
        <v>0</v>
      </c>
      <c r="J24" s="7">
        <f>1000</f>
        <v>1000</v>
      </c>
      <c r="K24" s="7">
        <f>250</f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46</v>
      </c>
      <c r="C25" s="8" t="s">
        <v>14</v>
      </c>
      <c r="D25" s="6" t="s">
        <v>39</v>
      </c>
      <c r="E25" s="6" t="s">
        <v>44</v>
      </c>
      <c r="F25" s="6" t="s">
        <v>77</v>
      </c>
      <c r="G25" s="7">
        <v>1168</v>
      </c>
      <c r="H25" s="7">
        <v>930</v>
      </c>
      <c r="I25" s="7">
        <v>0</v>
      </c>
      <c r="J25" s="7">
        <v>1720</v>
      </c>
      <c r="K25" s="7">
        <v>250</v>
      </c>
      <c r="L25" s="7">
        <f t="shared" si="0"/>
        <v>4068</v>
      </c>
      <c r="M25" s="7">
        <v>0</v>
      </c>
      <c r="N25" s="7">
        <v>0</v>
      </c>
      <c r="O25" s="7">
        <v>0</v>
      </c>
    </row>
    <row r="26" spans="1:15" ht="45" customHeight="1" x14ac:dyDescent="0.25">
      <c r="A26" s="3">
        <v>25</v>
      </c>
      <c r="B26" s="4" t="s">
        <v>105</v>
      </c>
      <c r="C26" s="8" t="s">
        <v>14</v>
      </c>
      <c r="D26" s="6" t="s">
        <v>36</v>
      </c>
      <c r="E26" s="6" t="s">
        <v>37</v>
      </c>
      <c r="F26" s="6" t="s">
        <v>77</v>
      </c>
      <c r="G26" s="7">
        <f>1105</f>
        <v>1105</v>
      </c>
      <c r="H26" s="7">
        <f>1600</f>
        <v>1600</v>
      </c>
      <c r="I26" s="7">
        <v>0</v>
      </c>
      <c r="J26" s="7">
        <f>1000</f>
        <v>1000</v>
      </c>
      <c r="K26" s="7">
        <f>250</f>
        <v>250</v>
      </c>
      <c r="L26" s="7">
        <f t="shared" si="0"/>
        <v>3955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47</v>
      </c>
      <c r="C27" s="8" t="s">
        <v>14</v>
      </c>
      <c r="D27" s="6" t="s">
        <v>48</v>
      </c>
      <c r="E27" s="6" t="s">
        <v>49</v>
      </c>
      <c r="F27" s="6" t="s">
        <v>77</v>
      </c>
      <c r="G27" s="7">
        <v>1324</v>
      </c>
      <c r="H27" s="7">
        <v>929.9</v>
      </c>
      <c r="I27" s="7">
        <v>0</v>
      </c>
      <c r="J27" s="7">
        <v>1720.1</v>
      </c>
      <c r="K27" s="7">
        <v>250</v>
      </c>
      <c r="L27" s="7">
        <f t="shared" si="0"/>
        <v>4224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101</v>
      </c>
      <c r="C28" s="8" t="s">
        <v>14</v>
      </c>
      <c r="D28" s="6" t="s">
        <v>23</v>
      </c>
      <c r="E28" s="6" t="s">
        <v>50</v>
      </c>
      <c r="F28" s="6" t="s">
        <v>77</v>
      </c>
      <c r="G28" s="7">
        <f>6759</f>
        <v>6759</v>
      </c>
      <c r="H28" s="7">
        <f>2000</f>
        <v>2000</v>
      </c>
      <c r="I28" s="7">
        <f>375</f>
        <v>375</v>
      </c>
      <c r="J28" s="7">
        <f>2000</f>
        <v>2000</v>
      </c>
      <c r="K28" s="7">
        <f>250</f>
        <v>250</v>
      </c>
      <c r="L28" s="7">
        <f t="shared" si="0"/>
        <v>11384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90</v>
      </c>
      <c r="C29" s="8" t="s">
        <v>14</v>
      </c>
      <c r="D29" s="6" t="s">
        <v>111</v>
      </c>
      <c r="E29" s="6" t="s">
        <v>112</v>
      </c>
      <c r="F29" s="6" t="s">
        <v>77</v>
      </c>
      <c r="G29" s="7">
        <v>2120</v>
      </c>
      <c r="H29" s="7">
        <v>1750</v>
      </c>
      <c r="I29" s="7">
        <v>0</v>
      </c>
      <c r="J29" s="7">
        <v>1400</v>
      </c>
      <c r="K29" s="7">
        <v>250</v>
      </c>
      <c r="L29" s="7">
        <f t="shared" ref="L29" si="1">(G29+H29+I29+J29+K29)</f>
        <v>5520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51</v>
      </c>
      <c r="C30" s="8" t="s">
        <v>14</v>
      </c>
      <c r="D30" s="6" t="s">
        <v>23</v>
      </c>
      <c r="E30" s="6" t="s">
        <v>52</v>
      </c>
      <c r="F30" s="6" t="s">
        <v>78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53</v>
      </c>
      <c r="C31" s="8" t="s">
        <v>14</v>
      </c>
      <c r="D31" s="6" t="s">
        <v>23</v>
      </c>
      <c r="E31" s="6" t="s">
        <v>54</v>
      </c>
      <c r="F31" s="6" t="s">
        <v>78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0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55</v>
      </c>
      <c r="C32" s="8" t="s">
        <v>14</v>
      </c>
      <c r="D32" s="11" t="s">
        <v>23</v>
      </c>
      <c r="E32" s="6" t="s">
        <v>56</v>
      </c>
      <c r="F32" s="6" t="s">
        <v>78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0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57</v>
      </c>
      <c r="C33" s="8" t="s">
        <v>14</v>
      </c>
      <c r="D33" s="6" t="s">
        <v>23</v>
      </c>
      <c r="E33" s="6" t="s">
        <v>58</v>
      </c>
      <c r="F33" s="6" t="s">
        <v>78</v>
      </c>
      <c r="G33" s="7">
        <f>6759</f>
        <v>6759</v>
      </c>
      <c r="H33" s="7">
        <v>2000</v>
      </c>
      <c r="I33" s="7">
        <v>375</v>
      </c>
      <c r="J33" s="7">
        <f>2000</f>
        <v>2000</v>
      </c>
      <c r="K33" s="7">
        <f>250</f>
        <v>250</v>
      </c>
      <c r="L33" s="7">
        <f t="shared" si="0"/>
        <v>11384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59</v>
      </c>
      <c r="C34" s="8" t="s">
        <v>14</v>
      </c>
      <c r="D34" s="6" t="s">
        <v>20</v>
      </c>
      <c r="E34" s="6" t="s">
        <v>60</v>
      </c>
      <c r="F34" s="6" t="s">
        <v>79</v>
      </c>
      <c r="G34" s="7">
        <f>3757</f>
        <v>3757</v>
      </c>
      <c r="H34" s="7">
        <v>1800</v>
      </c>
      <c r="I34" s="7">
        <v>0</v>
      </c>
      <c r="J34" s="7">
        <f>1800</f>
        <v>1800</v>
      </c>
      <c r="K34" s="7">
        <f>250</f>
        <v>250</v>
      </c>
      <c r="L34" s="7">
        <f t="shared" si="0"/>
        <v>7607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61</v>
      </c>
      <c r="C35" s="8" t="s">
        <v>14</v>
      </c>
      <c r="D35" s="6" t="s">
        <v>20</v>
      </c>
      <c r="E35" s="6" t="s">
        <v>62</v>
      </c>
      <c r="F35" s="6" t="s">
        <v>80</v>
      </c>
      <c r="G35" s="7">
        <v>3757</v>
      </c>
      <c r="H35" s="7">
        <v>1800</v>
      </c>
      <c r="I35" s="7">
        <v>0</v>
      </c>
      <c r="J35" s="7">
        <v>1800</v>
      </c>
      <c r="K35" s="7">
        <v>250</v>
      </c>
      <c r="L35" s="7">
        <f t="shared" si="0"/>
        <v>7607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97</v>
      </c>
      <c r="C36" s="8" t="s">
        <v>14</v>
      </c>
      <c r="D36" s="6" t="s">
        <v>20</v>
      </c>
      <c r="E36" s="6" t="s">
        <v>98</v>
      </c>
      <c r="F36" s="6" t="s">
        <v>99</v>
      </c>
      <c r="G36" s="7">
        <v>3757</v>
      </c>
      <c r="H36" s="7">
        <v>1800</v>
      </c>
      <c r="I36" s="7">
        <v>0</v>
      </c>
      <c r="J36" s="7">
        <v>1800</v>
      </c>
      <c r="K36" s="7">
        <v>250</v>
      </c>
      <c r="L36" s="7">
        <f t="shared" si="0"/>
        <v>7607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95</v>
      </c>
      <c r="C37" s="8" t="s">
        <v>14</v>
      </c>
      <c r="D37" s="6" t="s">
        <v>20</v>
      </c>
      <c r="E37" s="6" t="s">
        <v>63</v>
      </c>
      <c r="F37" s="6" t="s">
        <v>81</v>
      </c>
      <c r="G37" s="7">
        <f>3757</f>
        <v>3757</v>
      </c>
      <c r="H37" s="7">
        <f>1800</f>
        <v>1800</v>
      </c>
      <c r="I37" s="7">
        <v>0</v>
      </c>
      <c r="J37" s="7">
        <f>1800</f>
        <v>1800</v>
      </c>
      <c r="K37" s="7">
        <f>250</f>
        <v>250</v>
      </c>
      <c r="L37" s="7">
        <f t="shared" si="0"/>
        <v>7607</v>
      </c>
      <c r="M37" s="7">
        <v>0</v>
      </c>
      <c r="N37" s="7">
        <v>0</v>
      </c>
      <c r="O37" s="7">
        <v>0</v>
      </c>
    </row>
    <row r="38" spans="1:15" ht="39.75" customHeight="1" x14ac:dyDescent="0.25">
      <c r="A38" s="3">
        <v>37</v>
      </c>
      <c r="B38" s="4" t="s">
        <v>109</v>
      </c>
      <c r="C38" s="8" t="s">
        <v>14</v>
      </c>
      <c r="D38" s="6" t="s">
        <v>23</v>
      </c>
      <c r="E38" s="6" t="s">
        <v>64</v>
      </c>
      <c r="F38" s="6" t="s">
        <v>81</v>
      </c>
      <c r="G38" s="7">
        <f>6759</f>
        <v>6759</v>
      </c>
      <c r="H38" s="7">
        <f>2000</f>
        <v>2000</v>
      </c>
      <c r="I38" s="7">
        <v>0</v>
      </c>
      <c r="J38" s="7">
        <f>2000</f>
        <v>2000</v>
      </c>
      <c r="K38" s="7">
        <f>250</f>
        <v>250</v>
      </c>
      <c r="L38" s="7">
        <f t="shared" si="0"/>
        <v>11009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21</v>
      </c>
      <c r="C39" s="8" t="s">
        <v>14</v>
      </c>
      <c r="D39" s="6" t="s">
        <v>20</v>
      </c>
      <c r="E39" s="6" t="s">
        <v>65</v>
      </c>
      <c r="F39" s="6" t="s">
        <v>81</v>
      </c>
      <c r="G39" s="7">
        <f>3757</f>
        <v>3757</v>
      </c>
      <c r="H39" s="7">
        <f>1800</f>
        <v>1800</v>
      </c>
      <c r="I39" s="7">
        <v>0</v>
      </c>
      <c r="J39" s="7">
        <f>1800</f>
        <v>1800</v>
      </c>
      <c r="K39" s="7">
        <f>250</f>
        <v>250</v>
      </c>
      <c r="L39" s="7">
        <f t="shared" si="0"/>
        <v>7607</v>
      </c>
      <c r="M39" s="7">
        <v>0</v>
      </c>
      <c r="N39" s="7">
        <v>0</v>
      </c>
      <c r="O39" s="7">
        <v>0</v>
      </c>
    </row>
    <row r="40" spans="1:15" ht="39.950000000000003" customHeight="1" x14ac:dyDescent="0.25">
      <c r="A40" s="3">
        <v>39</v>
      </c>
      <c r="B40" s="4" t="s">
        <v>67</v>
      </c>
      <c r="C40" s="8" t="s">
        <v>14</v>
      </c>
      <c r="D40" s="6" t="s">
        <v>68</v>
      </c>
      <c r="E40" s="6" t="s">
        <v>69</v>
      </c>
      <c r="F40" s="6" t="s">
        <v>81</v>
      </c>
      <c r="G40" s="7">
        <v>5373</v>
      </c>
      <c r="H40" s="7">
        <v>2000</v>
      </c>
      <c r="I40" s="7">
        <v>0</v>
      </c>
      <c r="J40" s="7">
        <v>2000</v>
      </c>
      <c r="K40" s="7">
        <v>250</v>
      </c>
      <c r="L40" s="7">
        <f t="shared" si="0"/>
        <v>9623</v>
      </c>
      <c r="M40" s="7">
        <v>0</v>
      </c>
      <c r="N40" s="7">
        <v>0</v>
      </c>
      <c r="O40" s="7">
        <v>0</v>
      </c>
    </row>
    <row r="41" spans="1:15" ht="39" customHeight="1" x14ac:dyDescent="0.25">
      <c r="A41" s="3">
        <v>40</v>
      </c>
      <c r="B41" s="12" t="s">
        <v>89</v>
      </c>
      <c r="C41" s="8" t="s">
        <v>14</v>
      </c>
      <c r="D41" s="6" t="s">
        <v>20</v>
      </c>
      <c r="E41" s="6" t="s">
        <v>70</v>
      </c>
      <c r="F41" s="6" t="s">
        <v>81</v>
      </c>
      <c r="G41" s="7">
        <f>3757</f>
        <v>3757</v>
      </c>
      <c r="H41" s="7">
        <f>1800</f>
        <v>1800</v>
      </c>
      <c r="I41" s="7">
        <v>0</v>
      </c>
      <c r="J41" s="7">
        <f>1800</f>
        <v>1800</v>
      </c>
      <c r="K41" s="7">
        <f>250</f>
        <v>250</v>
      </c>
      <c r="L41" s="7">
        <f t="shared" si="0"/>
        <v>7607</v>
      </c>
      <c r="M41" s="7">
        <v>0</v>
      </c>
      <c r="N41" s="7">
        <v>0</v>
      </c>
      <c r="O41" s="7">
        <v>0</v>
      </c>
    </row>
    <row r="42" spans="1:15" ht="39.950000000000003" customHeight="1" x14ac:dyDescent="0.25">
      <c r="A42" s="3">
        <v>41</v>
      </c>
      <c r="B42" s="4" t="s">
        <v>113</v>
      </c>
      <c r="C42" s="8" t="s">
        <v>14</v>
      </c>
      <c r="D42" s="6" t="s">
        <v>20</v>
      </c>
      <c r="E42" s="6" t="s">
        <v>66</v>
      </c>
      <c r="F42" s="6" t="s">
        <v>81</v>
      </c>
      <c r="G42" s="7">
        <f>3757/31*14</f>
        <v>1696.7096774193546</v>
      </c>
      <c r="H42" s="7">
        <f>1800/31*14</f>
        <v>812.90322580645159</v>
      </c>
      <c r="I42" s="7">
        <f>375/31*14</f>
        <v>169.35483870967744</v>
      </c>
      <c r="J42" s="7">
        <f>1800/31*14</f>
        <v>812.90322580645159</v>
      </c>
      <c r="K42" s="7">
        <f>250/31*14</f>
        <v>112.90322580645162</v>
      </c>
      <c r="L42" s="7">
        <f t="shared" si="0"/>
        <v>3604.7741935483873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71</v>
      </c>
      <c r="C43" s="8" t="s">
        <v>14</v>
      </c>
      <c r="D43" s="6" t="s">
        <v>20</v>
      </c>
      <c r="E43" s="6" t="s">
        <v>72</v>
      </c>
      <c r="F43" s="6" t="s">
        <v>81</v>
      </c>
      <c r="G43" s="7">
        <f>3757</f>
        <v>3757</v>
      </c>
      <c r="H43" s="7">
        <v>1800</v>
      </c>
      <c r="I43" s="7">
        <v>0</v>
      </c>
      <c r="J43" s="7">
        <f>1800</f>
        <v>1800</v>
      </c>
      <c r="K43" s="7">
        <f>250</f>
        <v>250</v>
      </c>
      <c r="L43" s="7">
        <f t="shared" si="0"/>
        <v>7607</v>
      </c>
      <c r="M43" s="7">
        <v>0</v>
      </c>
      <c r="N43" s="7">
        <v>0</v>
      </c>
      <c r="O43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MARZO 2024</oddHeader>
    <oddFooter>&amp;C&amp;"Arial Narrow,Negrita"&amp;8&amp;P/&amp;N</oddFooter>
  </headerFooter>
  <rowBreaks count="2" manualBreakCount="2">
    <brk id="18" max="16383" man="1"/>
    <brk id="35" max="1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E77B-CC81-4D47-A0CE-2D24C13F67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011 PERSONAL PERMANENTE</vt:lpstr>
      <vt:lpstr>Hoja1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Martina Juárez Coche</cp:lastModifiedBy>
  <cp:lastPrinted>2024-04-02T20:38:29Z</cp:lastPrinted>
  <dcterms:created xsi:type="dcterms:W3CDTF">2022-03-28T17:15:24Z</dcterms:created>
  <dcterms:modified xsi:type="dcterms:W3CDTF">2024-04-04T15:15:28Z</dcterms:modified>
</cp:coreProperties>
</file>